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96" activeTab="0"/>
  </bookViews>
  <sheets>
    <sheet name="приложение " sheetId="1" r:id="rId1"/>
  </sheets>
  <definedNames>
    <definedName name="_xlnm.Print_Area" localSheetId="0">'приложение '!$A$1:$N$124</definedName>
  </definedNames>
  <calcPr fullCalcOnLoad="1"/>
</workbook>
</file>

<file path=xl/sharedStrings.xml><?xml version="1.0" encoding="utf-8"?>
<sst xmlns="http://schemas.openxmlformats.org/spreadsheetml/2006/main" count="395" uniqueCount="105">
  <si>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</si>
  <si>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</si>
  <si>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</si>
  <si>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</si>
  <si>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</si>
  <si>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</si>
  <si>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</si>
  <si>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</si>
  <si>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</si>
  <si>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</si>
  <si>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</si>
  <si>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</si>
  <si>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</si>
  <si>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</si>
  <si>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</si>
  <si>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</si>
  <si>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</si>
  <si>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</si>
  <si>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</si>
  <si>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</si>
  <si>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</si>
  <si>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</si>
  <si>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</si>
  <si>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</si>
  <si>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</si>
  <si>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</si>
  <si>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</si>
  <si>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</si>
  <si>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</si>
  <si>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</si>
  <si>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</si>
  <si>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</si>
  <si>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</si>
  <si>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</si>
  <si>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</si>
  <si>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</si>
  <si>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</si>
  <si>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</si>
  <si>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</si>
  <si>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</si>
  <si>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</si>
  <si>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</si>
  <si>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</si>
  <si>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</si>
  <si>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</si>
  <si>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</si>
  <si>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</si>
  <si>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</si>
  <si>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</si>
  <si>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</si>
  <si>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</si>
  <si>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</si>
  <si>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</si>
  <si>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</si>
  <si>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</si>
  <si>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</si>
  <si>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</si>
  <si>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</si>
  <si>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</si>
  <si>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</si>
  <si>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</si>
  <si>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</si>
  <si>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</si>
  <si>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</si>
  <si>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</si>
  <si>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</si>
  <si>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</si>
  <si>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</si>
  <si>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</si>
  <si>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</si>
  <si>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</si>
  <si>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</si>
  <si>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</si>
  <si>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</si>
  <si>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</si>
  <si>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</si>
  <si>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</si>
  <si>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</si>
  <si>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</si>
  <si>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</si>
  <si>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</si>
  <si>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</si>
  <si>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</si>
  <si>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</si>
  <si>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</si>
  <si>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</si>
  <si>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</si>
  <si>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</si>
  <si>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</si>
  <si>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</si>
  <si>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</si>
  <si>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</si>
  <si>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</si>
  <si>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</si>
  <si>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</si>
  <si>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</si>
  <si>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</si>
  <si>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</si>
  <si>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Основное мероприятие 2 задачи подпрограммы  2  Содержание и обслуживание имущества казны Добринского муниципального района</t>
  </si>
  <si>
    <t>Отдел сельского хозяйства, имущественных и земельных отношений</t>
  </si>
  <si>
    <t>Основное мероприятие 3 задачи подпрограммы  2                        Проведение комплексных кадастровых работ</t>
  </si>
  <si>
    <t>2026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</si>
  <si>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2019 -2026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</si>
  <si>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2019 - 2026 годы "</t>
  </si>
  <si>
    <t>Основное мероприятие 3 задачи подпрограммы 3  Разработка Стратегии социально-экономического развития Добринского муниципального района до 2030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</si>
</sst>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_ ;\-#,##0.00\ "/>
    <numFmt numFmtId="182" formatCode="_-* #,##0.0_р_._-;\-* #,##0.0_р_._-;_-* &quot;-&quot;??_р_._-;_-@_-"/>
    <numFmt numFmtId="183" formatCode="#,##0.0_ ;\-#,##0.0\ "/>
    <numFmt numFmtId="184" formatCode="_-* #,##0_р_._-;\-* #,##0_р_._-;_-* &quot;-&quot;??_р_._-;_-@_-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0" borderId="1">
      <alignment horizontal="right" vertical="top" shrinkToFi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3" fontId="2" fillId="33" borderId="11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5" fillId="0" borderId="11" xfId="61" applyFont="1" applyFill="1" applyBorder="1" applyAlignment="1">
      <alignment horizontal="center" vertical="center"/>
    </xf>
    <xf numFmtId="173" fontId="5" fillId="0" borderId="11" xfId="6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1" xfId="0" applyNumberFormat="1" applyFont="1" applyFill="1" applyBorder="1" applyAlignment="1">
      <alignment horizontal="center" vertical="center" wrapText="1"/>
    </xf>
    <xf numFmtId="181" fontId="2" fillId="33" borderId="11" xfId="61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 wrapText="1"/>
    </xf>
    <xf numFmtId="181" fontId="5" fillId="0" borderId="11" xfId="61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181" fontId="2" fillId="33" borderId="11" xfId="61" applyNumberFormat="1" applyFont="1" applyFill="1" applyBorder="1" applyAlignment="1">
      <alignment horizontal="right" vertical="center" wrapText="1" indent="1"/>
    </xf>
    <xf numFmtId="181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vertical="center"/>
    </xf>
    <xf numFmtId="181" fontId="2" fillId="0" borderId="11" xfId="61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2" fillId="0" borderId="11" xfId="61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3" fontId="2" fillId="0" borderId="11" xfId="6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181" fontId="2" fillId="33" borderId="11" xfId="61" applyNumberFormat="1" applyFont="1" applyFill="1" applyBorder="1" applyAlignment="1">
      <alignment horizontal="center" wrapText="1"/>
    </xf>
    <xf numFmtId="181" fontId="2" fillId="0" borderId="11" xfId="61" applyNumberFormat="1" applyFont="1" applyFill="1" applyBorder="1" applyAlignment="1">
      <alignment horizontal="center" wrapText="1"/>
    </xf>
    <xf numFmtId="173" fontId="2" fillId="33" borderId="11" xfId="61" applyFont="1" applyFill="1" applyBorder="1" applyAlignment="1">
      <alignment wrapText="1"/>
    </xf>
    <xf numFmtId="173" fontId="2" fillId="0" borderId="11" xfId="61" applyFont="1" applyFill="1" applyBorder="1" applyAlignment="1">
      <alignment wrapText="1"/>
    </xf>
    <xf numFmtId="184" fontId="2" fillId="0" borderId="11" xfId="61" applyNumberFormat="1" applyFont="1" applyFill="1" applyBorder="1" applyAlignment="1">
      <alignment vertical="center" wrapText="1"/>
    </xf>
    <xf numFmtId="43" fontId="15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43" fontId="16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9"/>
  <sheetViews>
    <sheetView tabSelected="1" zoomScale="90" zoomScaleNormal="90" zoomScaleSheetLayoutView="80" zoomScalePageLayoutView="0" workbookViewId="0" topLeftCell="C1">
      <selection activeCell="E136" sqref="E136"/>
    </sheetView>
  </sheetViews>
  <sheetFormatPr defaultColWidth="9.00390625" defaultRowHeight="12.75"/>
  <cols>
    <col min="1" max="1" width="5.375" style="3" hidden="1" customWidth="1"/>
    <col min="2" max="2" width="56.375" style="2" customWidth="1"/>
    <col min="3" max="3" width="33.625" style="0" customWidth="1"/>
    <col min="4" max="4" width="20.375" style="0" customWidth="1"/>
    <col min="5" max="5" width="10.375" style="0" customWidth="1"/>
    <col min="6" max="6" width="16.625" style="0" customWidth="1"/>
    <col min="7" max="7" width="18.875" style="5" customWidth="1"/>
    <col min="8" max="9" width="18.875" style="0" customWidth="1"/>
    <col min="10" max="10" width="20.125" style="0" customWidth="1"/>
    <col min="11" max="11" width="19.875" style="0" customWidth="1"/>
    <col min="12" max="12" width="21.00390625" style="0" customWidth="1"/>
    <col min="13" max="13" width="20.625" style="0" customWidth="1"/>
    <col min="14" max="14" width="19.125" style="0" customWidth="1"/>
    <col min="15" max="15" width="18.50390625" style="0" customWidth="1"/>
    <col min="16" max="16" width="23.125" style="0" customWidth="1"/>
    <col min="17" max="23" width="21.375" style="0" customWidth="1"/>
    <col min="24" max="24" width="13.625" style="0" customWidth="1"/>
  </cols>
  <sheetData>
    <row r="1" spans="1:12" ht="84" customHeight="1">
      <c r="A1" s="4"/>
      <c r="B1" s="10"/>
      <c r="C1" s="11"/>
      <c r="D1" s="11"/>
      <c r="E1" s="11"/>
      <c r="F1" s="92" t="s">
        <v>103</v>
      </c>
      <c r="G1" s="92"/>
      <c r="H1" s="92"/>
      <c r="I1" s="92"/>
      <c r="J1" s="92"/>
      <c r="K1" s="92"/>
      <c r="L1" s="92"/>
    </row>
    <row r="2" spans="1:12" ht="12.75" customHeight="1">
      <c r="A2" s="4"/>
      <c r="B2" s="10"/>
      <c r="C2" s="11"/>
      <c r="D2" s="11"/>
      <c r="E2" s="11"/>
      <c r="F2" s="93"/>
      <c r="G2" s="94"/>
      <c r="H2" s="94"/>
      <c r="I2" s="94"/>
      <c r="J2" s="94"/>
      <c r="K2" s="94"/>
      <c r="L2" s="94"/>
    </row>
    <row r="3" spans="1:12" ht="49.5" customHeight="1">
      <c r="A3" s="95" t="s">
        <v>102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2.5" customHeight="1">
      <c r="A4" s="7"/>
      <c r="B4" s="8"/>
      <c r="C4" s="6"/>
      <c r="D4" s="6"/>
      <c r="E4" s="6"/>
      <c r="F4" s="6"/>
      <c r="G4" s="6"/>
      <c r="H4" s="96"/>
      <c r="I4" s="96"/>
      <c r="J4" s="96"/>
      <c r="L4" s="43" t="s">
        <v>10</v>
      </c>
    </row>
    <row r="5" spans="1:14" ht="15" customHeight="1">
      <c r="A5" s="97" t="s">
        <v>0</v>
      </c>
      <c r="B5" s="98" t="s">
        <v>77</v>
      </c>
      <c r="C5" s="97" t="s">
        <v>78</v>
      </c>
      <c r="D5" s="97" t="s">
        <v>79</v>
      </c>
      <c r="E5" s="98" t="s">
        <v>6</v>
      </c>
      <c r="F5" s="101" t="s">
        <v>67</v>
      </c>
      <c r="G5" s="102"/>
      <c r="H5" s="102"/>
      <c r="I5" s="102"/>
      <c r="J5" s="102"/>
      <c r="K5" s="102"/>
      <c r="L5" s="102"/>
      <c r="M5" s="102"/>
      <c r="N5" s="103"/>
    </row>
    <row r="6" spans="1:14" s="5" customFormat="1" ht="120.75" customHeight="1">
      <c r="A6" s="97"/>
      <c r="B6" s="98"/>
      <c r="C6" s="99"/>
      <c r="D6" s="97"/>
      <c r="E6" s="98"/>
      <c r="F6" s="19" t="s">
        <v>69</v>
      </c>
      <c r="G6" s="19" t="s">
        <v>24</v>
      </c>
      <c r="H6" s="19" t="s">
        <v>1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97</v>
      </c>
      <c r="N6" s="19" t="s">
        <v>101</v>
      </c>
    </row>
    <row r="7" spans="1:14" s="5" customFormat="1" ht="15">
      <c r="A7" s="1">
        <v>1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</row>
    <row r="8" spans="1:14" s="5" customFormat="1" ht="30" customHeight="1">
      <c r="A8" s="1">
        <v>1</v>
      </c>
      <c r="B8" s="97" t="s">
        <v>51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61"/>
      <c r="N8" s="61"/>
    </row>
    <row r="9" spans="1:14" s="5" customFormat="1" ht="63" customHeight="1">
      <c r="A9" s="1">
        <v>4</v>
      </c>
      <c r="B9" s="70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15">
        <v>80</v>
      </c>
      <c r="J9" s="15">
        <v>82</v>
      </c>
      <c r="K9" s="15">
        <v>85</v>
      </c>
      <c r="L9" s="15">
        <v>90</v>
      </c>
      <c r="M9" s="15">
        <v>90</v>
      </c>
      <c r="N9" s="15">
        <v>90</v>
      </c>
    </row>
    <row r="10" spans="1:14" s="5" customFormat="1" ht="75" customHeight="1">
      <c r="A10" s="1">
        <v>5</v>
      </c>
      <c r="B10" s="70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  <c r="N10" s="1" t="s">
        <v>22</v>
      </c>
    </row>
    <row r="11" spans="1:14" s="5" customFormat="1" ht="47.25" customHeight="1">
      <c r="A11" s="1">
        <v>6</v>
      </c>
      <c r="B11" s="70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</row>
    <row r="12" spans="1:14" s="11" customFormat="1" ht="39.75" customHeight="1">
      <c r="A12" s="1">
        <v>7</v>
      </c>
      <c r="B12" s="98" t="s">
        <v>92</v>
      </c>
      <c r="C12" s="98"/>
      <c r="D12" s="98"/>
      <c r="E12" s="98"/>
      <c r="F12" s="98"/>
      <c r="G12" s="100"/>
      <c r="H12" s="100"/>
      <c r="I12" s="100"/>
      <c r="J12" s="100"/>
      <c r="K12" s="26"/>
      <c r="L12" s="26"/>
      <c r="M12" s="26"/>
      <c r="N12" s="26"/>
    </row>
    <row r="13" spans="1:14" s="5" customFormat="1" ht="80.25" customHeight="1">
      <c r="A13" s="1">
        <v>8</v>
      </c>
      <c r="B13" s="70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  <c r="N13" s="1">
        <v>70</v>
      </c>
    </row>
    <row r="14" spans="1:14" s="5" customFormat="1" ht="61.5" customHeight="1">
      <c r="A14" s="1">
        <v>9</v>
      </c>
      <c r="B14" s="70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  <c r="N14" s="1">
        <v>100</v>
      </c>
    </row>
    <row r="15" spans="1:14" s="10" customFormat="1" ht="47.25" customHeight="1">
      <c r="A15" s="1">
        <v>13</v>
      </c>
      <c r="B15" s="97" t="s">
        <v>50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27"/>
      <c r="N15" s="27"/>
    </row>
    <row r="16" spans="1:14" s="11" customFormat="1" ht="104.25" customHeight="1">
      <c r="A16" s="1">
        <v>14</v>
      </c>
      <c r="B16" s="70" t="s">
        <v>18</v>
      </c>
      <c r="C16" s="1" t="s">
        <v>26</v>
      </c>
      <c r="D16" s="1"/>
      <c r="E16" s="1" t="s">
        <v>21</v>
      </c>
      <c r="F16" s="15">
        <v>8</v>
      </c>
      <c r="G16" s="1">
        <v>5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</row>
    <row r="17" spans="1:14" s="11" customFormat="1" ht="102" customHeight="1">
      <c r="A17" s="1">
        <v>15</v>
      </c>
      <c r="B17" s="70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</row>
    <row r="18" spans="1:14" s="10" customFormat="1" ht="26.25" customHeight="1">
      <c r="A18" s="1">
        <v>16</v>
      </c>
      <c r="B18" s="97" t="s">
        <v>93</v>
      </c>
      <c r="C18" s="97"/>
      <c r="D18" s="97"/>
      <c r="E18" s="97"/>
      <c r="F18" s="97"/>
      <c r="G18" s="104"/>
      <c r="H18" s="104"/>
      <c r="I18" s="104"/>
      <c r="J18" s="104"/>
      <c r="K18" s="27"/>
      <c r="L18" s="27"/>
      <c r="M18" s="27"/>
      <c r="N18" s="27"/>
    </row>
    <row r="19" spans="1:14" s="10" customFormat="1" ht="96" customHeight="1">
      <c r="A19" s="1"/>
      <c r="B19" s="71" t="s">
        <v>91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  <c r="N19" s="1">
        <v>50.31</v>
      </c>
    </row>
    <row r="20" spans="1:14" s="11" customFormat="1" ht="86.25" customHeight="1">
      <c r="A20" s="1">
        <v>17</v>
      </c>
      <c r="B20" s="70" t="s">
        <v>87</v>
      </c>
      <c r="C20" s="1" t="s">
        <v>12</v>
      </c>
      <c r="D20" s="1"/>
      <c r="E20" s="1" t="s">
        <v>86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</row>
    <row r="21" spans="1:14" s="11" customFormat="1" ht="90.75" customHeight="1">
      <c r="A21" s="1">
        <v>19</v>
      </c>
      <c r="B21" s="70" t="s">
        <v>71</v>
      </c>
      <c r="C21" s="1" t="s">
        <v>12</v>
      </c>
      <c r="D21" s="1"/>
      <c r="E21" s="1" t="s">
        <v>9</v>
      </c>
      <c r="F21" s="17">
        <v>22.2</v>
      </c>
      <c r="G21" s="17" t="s">
        <v>56</v>
      </c>
      <c r="H21" s="17" t="s">
        <v>56</v>
      </c>
      <c r="I21" s="17" t="s">
        <v>56</v>
      </c>
      <c r="J21" s="17" t="s">
        <v>56</v>
      </c>
      <c r="K21" s="17" t="s">
        <v>56</v>
      </c>
      <c r="L21" s="17" t="s">
        <v>56</v>
      </c>
      <c r="M21" s="17" t="s">
        <v>56</v>
      </c>
      <c r="N21" s="17" t="s">
        <v>56</v>
      </c>
    </row>
    <row r="22" spans="1:14" s="12" customFormat="1" ht="32.25" customHeight="1">
      <c r="A22" s="1">
        <v>20</v>
      </c>
      <c r="B22" s="105" t="s">
        <v>35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62"/>
      <c r="N22" s="62"/>
    </row>
    <row r="23" spans="1:14" s="5" customFormat="1" ht="36" customHeight="1">
      <c r="A23" s="1">
        <v>24</v>
      </c>
      <c r="B23" s="97" t="s">
        <v>57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61"/>
      <c r="N23" s="61"/>
    </row>
    <row r="24" spans="1:14" s="5" customFormat="1" ht="77.25" customHeight="1">
      <c r="A24" s="1">
        <v>25</v>
      </c>
      <c r="B24" s="71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  <c r="N24" s="79">
        <v>60</v>
      </c>
    </row>
    <row r="25" spans="1:14" s="5" customFormat="1" ht="21.75" customHeight="1">
      <c r="A25" s="1"/>
      <c r="B25" s="89" t="s">
        <v>20</v>
      </c>
      <c r="C25" s="90" t="s">
        <v>25</v>
      </c>
      <c r="D25" s="1" t="s">
        <v>75</v>
      </c>
      <c r="E25" s="1" t="s">
        <v>68</v>
      </c>
      <c r="F25" s="37" t="s">
        <v>30</v>
      </c>
      <c r="G25" s="37">
        <f aca="true" t="shared" si="0" ref="G25:L25">G26+G27</f>
        <v>127620</v>
      </c>
      <c r="H25" s="37">
        <f t="shared" si="0"/>
        <v>234200</v>
      </c>
      <c r="I25" s="37">
        <f t="shared" si="0"/>
        <v>218631.78999999998</v>
      </c>
      <c r="J25" s="37">
        <f t="shared" si="0"/>
        <v>140252.6</v>
      </c>
      <c r="K25" s="37">
        <f t="shared" si="0"/>
        <v>133603.41</v>
      </c>
      <c r="L25" s="49">
        <f t="shared" si="0"/>
        <v>143712.16999999998</v>
      </c>
      <c r="M25" s="49">
        <f>M26+M27</f>
        <v>143404.8</v>
      </c>
      <c r="N25" s="49">
        <f>N26+N27</f>
        <v>144968.91999999998</v>
      </c>
    </row>
    <row r="26" spans="1:14" s="5" customFormat="1" ht="21.75" customHeight="1">
      <c r="A26" s="1"/>
      <c r="B26" s="89"/>
      <c r="C26" s="90"/>
      <c r="D26" s="1" t="s">
        <v>80</v>
      </c>
      <c r="E26" s="1" t="s">
        <v>68</v>
      </c>
      <c r="F26" s="37" t="s">
        <v>30</v>
      </c>
      <c r="G26" s="37">
        <v>37932.26</v>
      </c>
      <c r="H26" s="36">
        <v>62333</v>
      </c>
      <c r="I26" s="36">
        <v>115631.79</v>
      </c>
      <c r="J26" s="36">
        <v>50252.6</v>
      </c>
      <c r="K26" s="55">
        <v>43603.41</v>
      </c>
      <c r="L26" s="45">
        <v>53712.17</v>
      </c>
      <c r="M26" s="45">
        <v>53404.8</v>
      </c>
      <c r="N26" s="45">
        <v>54968.92</v>
      </c>
    </row>
    <row r="27" spans="1:14" s="5" customFormat="1" ht="21.75" customHeight="1">
      <c r="A27" s="1"/>
      <c r="B27" s="89"/>
      <c r="C27" s="90"/>
      <c r="D27" s="1" t="s">
        <v>81</v>
      </c>
      <c r="E27" s="1" t="s">
        <v>68</v>
      </c>
      <c r="F27" s="37" t="s">
        <v>30</v>
      </c>
      <c r="G27" s="37">
        <v>89687.74</v>
      </c>
      <c r="H27" s="36">
        <v>171867</v>
      </c>
      <c r="I27" s="36">
        <v>103000</v>
      </c>
      <c r="J27" s="36">
        <v>90000</v>
      </c>
      <c r="K27" s="36">
        <v>90000</v>
      </c>
      <c r="L27" s="45">
        <v>90000</v>
      </c>
      <c r="M27" s="45">
        <v>90000</v>
      </c>
      <c r="N27" s="45">
        <v>90000</v>
      </c>
    </row>
    <row r="28" spans="1:14" s="5" customFormat="1" ht="21.75" customHeight="1">
      <c r="A28" s="1"/>
      <c r="B28" s="89"/>
      <c r="C28" s="90" t="s">
        <v>11</v>
      </c>
      <c r="D28" s="1" t="s">
        <v>75</v>
      </c>
      <c r="E28" s="1" t="s">
        <v>68</v>
      </c>
      <c r="F28" s="37" t="s">
        <v>30</v>
      </c>
      <c r="G28" s="37">
        <f aca="true" t="shared" si="1" ref="G28:L28">G29+G30</f>
        <v>108800</v>
      </c>
      <c r="H28" s="37">
        <f t="shared" si="1"/>
        <v>73500</v>
      </c>
      <c r="I28" s="37">
        <f t="shared" si="1"/>
        <v>58775.87</v>
      </c>
      <c r="J28" s="37">
        <f t="shared" si="1"/>
        <v>101492.70999999999</v>
      </c>
      <c r="K28" s="37">
        <f t="shared" si="1"/>
        <v>34000</v>
      </c>
      <c r="L28" s="49">
        <f t="shared" si="1"/>
        <v>111000</v>
      </c>
      <c r="M28" s="49">
        <f>M29+M30</f>
        <v>111000</v>
      </c>
      <c r="N28" s="49">
        <f>N29+N30</f>
        <v>111000</v>
      </c>
    </row>
    <row r="29" spans="1:14" s="5" customFormat="1" ht="21.75" customHeight="1">
      <c r="A29" s="1"/>
      <c r="B29" s="89"/>
      <c r="C29" s="90"/>
      <c r="D29" s="1" t="s">
        <v>80</v>
      </c>
      <c r="E29" s="1" t="s">
        <v>68</v>
      </c>
      <c r="F29" s="37" t="s">
        <v>30</v>
      </c>
      <c r="G29" s="37">
        <v>42093.61</v>
      </c>
      <c r="H29" s="36">
        <v>54544</v>
      </c>
      <c r="I29" s="36">
        <v>46085.04</v>
      </c>
      <c r="J29" s="36">
        <v>31492.71</v>
      </c>
      <c r="K29" s="36">
        <v>15462.21</v>
      </c>
      <c r="L29" s="45">
        <v>21000</v>
      </c>
      <c r="M29" s="45">
        <v>21000</v>
      </c>
      <c r="N29" s="45">
        <v>21000</v>
      </c>
    </row>
    <row r="30" spans="1:14" s="5" customFormat="1" ht="21.75" customHeight="1">
      <c r="A30" s="1">
        <v>26</v>
      </c>
      <c r="B30" s="89"/>
      <c r="C30" s="90"/>
      <c r="D30" s="1" t="s">
        <v>81</v>
      </c>
      <c r="E30" s="1" t="s">
        <v>68</v>
      </c>
      <c r="F30" s="37" t="s">
        <v>30</v>
      </c>
      <c r="G30" s="37">
        <v>66706.39</v>
      </c>
      <c r="H30" s="36">
        <v>18956</v>
      </c>
      <c r="I30" s="36">
        <v>12690.83</v>
      </c>
      <c r="J30" s="36">
        <v>70000</v>
      </c>
      <c r="K30" s="36">
        <v>18537.79</v>
      </c>
      <c r="L30" s="45">
        <v>90000</v>
      </c>
      <c r="M30" s="45">
        <v>90000</v>
      </c>
      <c r="N30" s="45">
        <v>90000</v>
      </c>
    </row>
    <row r="31" spans="1:14" s="18" customFormat="1" ht="29.25" customHeight="1">
      <c r="A31" s="1">
        <v>35</v>
      </c>
      <c r="B31" s="97" t="s">
        <v>58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63"/>
      <c r="N31" s="63"/>
    </row>
    <row r="32" spans="1:14" s="5" customFormat="1" ht="78">
      <c r="A32" s="1">
        <v>29</v>
      </c>
      <c r="B32" s="71" t="s">
        <v>42</v>
      </c>
      <c r="C32" s="1" t="s">
        <v>25</v>
      </c>
      <c r="D32" s="1"/>
      <c r="E32" s="41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  <c r="N32" s="1">
        <v>2645.14</v>
      </c>
    </row>
    <row r="33" spans="1:14" s="5" customFormat="1" ht="21.75" customHeight="1">
      <c r="A33" s="1"/>
      <c r="B33" s="89" t="s">
        <v>82</v>
      </c>
      <c r="C33" s="90" t="s">
        <v>85</v>
      </c>
      <c r="D33" s="1" t="s">
        <v>75</v>
      </c>
      <c r="E33" s="41" t="s">
        <v>7</v>
      </c>
      <c r="F33" s="37" t="s">
        <v>30</v>
      </c>
      <c r="G33" s="44">
        <f aca="true" t="shared" si="2" ref="G33:L33">G34+G35</f>
        <v>54604120.72</v>
      </c>
      <c r="H33" s="44">
        <f t="shared" si="2"/>
        <v>58435887.46</v>
      </c>
      <c r="I33" s="44">
        <f t="shared" si="2"/>
        <v>53627422.65</v>
      </c>
      <c r="J33" s="44">
        <f t="shared" si="2"/>
        <v>58194887.989999995</v>
      </c>
      <c r="K33" s="44">
        <f t="shared" si="2"/>
        <v>59184153.43</v>
      </c>
      <c r="L33" s="44">
        <f t="shared" si="2"/>
        <v>58925350</v>
      </c>
      <c r="M33" s="44">
        <f>M34+M35</f>
        <v>51554484.18</v>
      </c>
      <c r="N33" s="84">
        <f>N34+N35</f>
        <v>50735501.85</v>
      </c>
    </row>
    <row r="34" spans="1:14" s="5" customFormat="1" ht="21.75" customHeight="1">
      <c r="A34" s="1"/>
      <c r="B34" s="89"/>
      <c r="C34" s="90"/>
      <c r="D34" s="1" t="s">
        <v>80</v>
      </c>
      <c r="E34" s="41" t="s">
        <v>7</v>
      </c>
      <c r="F34" s="37" t="s">
        <v>30</v>
      </c>
      <c r="G34" s="37">
        <v>3795000</v>
      </c>
      <c r="H34" s="37">
        <v>4000470</v>
      </c>
      <c r="I34" s="37">
        <v>3751070</v>
      </c>
      <c r="J34" s="37">
        <v>4029575.05</v>
      </c>
      <c r="K34" s="37">
        <v>4191381.46</v>
      </c>
      <c r="L34" s="37">
        <v>4767076</v>
      </c>
      <c r="M34" s="37">
        <v>4467076</v>
      </c>
      <c r="N34" s="83">
        <v>4467076</v>
      </c>
    </row>
    <row r="35" spans="1:14" s="5" customFormat="1" ht="21.75" customHeight="1">
      <c r="A35" s="1">
        <v>30</v>
      </c>
      <c r="B35" s="89"/>
      <c r="C35" s="90"/>
      <c r="D35" s="1" t="s">
        <v>81</v>
      </c>
      <c r="E35" s="41" t="s">
        <v>7</v>
      </c>
      <c r="F35" s="37" t="s">
        <v>30</v>
      </c>
      <c r="G35" s="37">
        <v>50809120.72</v>
      </c>
      <c r="H35" s="36">
        <v>54435417.46</v>
      </c>
      <c r="I35" s="36">
        <v>49876352.65</v>
      </c>
      <c r="J35" s="36">
        <v>54165312.94</v>
      </c>
      <c r="K35" s="36">
        <v>54992771.97</v>
      </c>
      <c r="L35" s="36">
        <v>54158274</v>
      </c>
      <c r="M35" s="36">
        <v>47087408.18</v>
      </c>
      <c r="N35" s="83">
        <v>46268425.85</v>
      </c>
    </row>
    <row r="36" spans="1:16" s="5" customFormat="1" ht="21.75" customHeight="1">
      <c r="A36" s="1"/>
      <c r="B36" s="89"/>
      <c r="C36" s="90" t="s">
        <v>11</v>
      </c>
      <c r="D36" s="1" t="s">
        <v>75</v>
      </c>
      <c r="E36" s="41" t="s">
        <v>7</v>
      </c>
      <c r="F36" s="37" t="s">
        <v>30</v>
      </c>
      <c r="G36" s="37">
        <f aca="true" t="shared" si="3" ref="G36:N36">G37</f>
        <v>7435198.13</v>
      </c>
      <c r="H36" s="37">
        <f t="shared" si="3"/>
        <v>4209444.27</v>
      </c>
      <c r="I36" s="49">
        <f t="shared" si="3"/>
        <v>0</v>
      </c>
      <c r="J36" s="49">
        <f t="shared" si="3"/>
        <v>0</v>
      </c>
      <c r="K36" s="49">
        <f t="shared" si="3"/>
        <v>0</v>
      </c>
      <c r="L36" s="49">
        <f t="shared" si="3"/>
        <v>0</v>
      </c>
      <c r="M36" s="49">
        <f t="shared" si="3"/>
        <v>0</v>
      </c>
      <c r="N36" s="82">
        <f t="shared" si="3"/>
        <v>0</v>
      </c>
      <c r="P36" s="54"/>
    </row>
    <row r="37" spans="1:14" s="5" customFormat="1" ht="21.75" customHeight="1">
      <c r="A37" s="1"/>
      <c r="B37" s="89"/>
      <c r="C37" s="90"/>
      <c r="D37" s="1" t="s">
        <v>81</v>
      </c>
      <c r="E37" s="41" t="s">
        <v>7</v>
      </c>
      <c r="F37" s="37" t="s">
        <v>30</v>
      </c>
      <c r="G37" s="37">
        <v>7435198.13</v>
      </c>
      <c r="H37" s="36">
        <v>4209444.27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81">
        <v>0</v>
      </c>
    </row>
    <row r="38" spans="1:14" s="5" customFormat="1" ht="21.75" customHeight="1">
      <c r="A38" s="1"/>
      <c r="B38" s="89"/>
      <c r="C38" s="90" t="s">
        <v>84</v>
      </c>
      <c r="D38" s="1" t="s">
        <v>75</v>
      </c>
      <c r="E38" s="41" t="s">
        <v>7</v>
      </c>
      <c r="F38" s="37" t="s">
        <v>30</v>
      </c>
      <c r="G38" s="37">
        <f aca="true" t="shared" si="4" ref="G38:N38">G39</f>
        <v>736234.8</v>
      </c>
      <c r="H38" s="37">
        <f t="shared" si="4"/>
        <v>748896.71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82">
        <f t="shared" si="4"/>
        <v>0</v>
      </c>
    </row>
    <row r="39" spans="1:16" s="5" customFormat="1" ht="21.75" customHeight="1">
      <c r="A39" s="1"/>
      <c r="B39" s="89"/>
      <c r="C39" s="90"/>
      <c r="D39" s="1" t="s">
        <v>81</v>
      </c>
      <c r="E39" s="41" t="s">
        <v>7</v>
      </c>
      <c r="F39" s="37" t="s">
        <v>30</v>
      </c>
      <c r="G39" s="37">
        <v>736234.8</v>
      </c>
      <c r="H39" s="36">
        <v>748896.71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81">
        <v>0</v>
      </c>
      <c r="P39" s="54"/>
    </row>
    <row r="40" spans="1:23" s="5" customFormat="1" ht="62.25">
      <c r="A40" s="1">
        <v>29</v>
      </c>
      <c r="B40" s="71" t="s">
        <v>43</v>
      </c>
      <c r="C40" s="1" t="s">
        <v>25</v>
      </c>
      <c r="D40" s="1"/>
      <c r="E40" s="41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85">
        <v>100</v>
      </c>
      <c r="P40" s="54">
        <f>G26+G29+G34+G42+G45</f>
        <v>4048246.4299999997</v>
      </c>
      <c r="Q40" s="54">
        <f aca="true" t="shared" si="5" ref="Q40:W40">H26+H29+H34+H42+H45</f>
        <v>4374489.72</v>
      </c>
      <c r="R40" s="54">
        <f t="shared" si="5"/>
        <v>4175498.83</v>
      </c>
      <c r="S40" s="54">
        <f t="shared" si="5"/>
        <v>4349019.63</v>
      </c>
      <c r="T40" s="54">
        <f t="shared" si="5"/>
        <v>4497533.140000001</v>
      </c>
      <c r="U40" s="54">
        <f t="shared" si="5"/>
        <v>5120566.17</v>
      </c>
      <c r="V40" s="54">
        <f t="shared" si="5"/>
        <v>4821080.8</v>
      </c>
      <c r="W40" s="54">
        <f t="shared" si="5"/>
        <v>4823644.92</v>
      </c>
    </row>
    <row r="41" spans="1:23" s="5" customFormat="1" ht="20.25" customHeight="1">
      <c r="A41" s="1">
        <v>30</v>
      </c>
      <c r="B41" s="89" t="s">
        <v>44</v>
      </c>
      <c r="C41" s="90" t="s">
        <v>25</v>
      </c>
      <c r="D41" s="1" t="s">
        <v>75</v>
      </c>
      <c r="E41" s="1" t="s">
        <v>68</v>
      </c>
      <c r="F41" s="37" t="s">
        <v>30</v>
      </c>
      <c r="G41" s="37">
        <f aca="true" t="shared" si="6" ref="G41:L41">G42+G43</f>
        <v>143659.08000000002</v>
      </c>
      <c r="H41" s="37">
        <f t="shared" si="6"/>
        <v>150446.72</v>
      </c>
      <c r="I41" s="37">
        <f t="shared" si="6"/>
        <v>242309.84</v>
      </c>
      <c r="J41" s="37">
        <f t="shared" si="6"/>
        <v>160711.85</v>
      </c>
      <c r="K41" s="37">
        <f t="shared" si="6"/>
        <v>276695.62</v>
      </c>
      <c r="L41" s="37">
        <f t="shared" si="6"/>
        <v>360178</v>
      </c>
      <c r="M41" s="37">
        <f>M42+M43</f>
        <v>361000</v>
      </c>
      <c r="N41" s="84">
        <f>N42+N43</f>
        <v>362000</v>
      </c>
      <c r="P41" s="86">
        <f>G27+G30+G35+G37+G39+G43+G46</f>
        <v>59290594.74</v>
      </c>
      <c r="Q41" s="86">
        <f aca="true" t="shared" si="7" ref="Q41:W41">H27+H30+H35+H37+H39+H43+H46</f>
        <v>59670021.52</v>
      </c>
      <c r="R41" s="86">
        <f t="shared" si="7"/>
        <v>50197025.86</v>
      </c>
      <c r="S41" s="86">
        <f t="shared" si="7"/>
        <v>54582312.94</v>
      </c>
      <c r="T41" s="86">
        <f t="shared" si="7"/>
        <v>55365229.76</v>
      </c>
      <c r="U41" s="86">
        <f t="shared" si="7"/>
        <v>54758274</v>
      </c>
      <c r="V41" s="86">
        <f t="shared" si="7"/>
        <v>47687408.18</v>
      </c>
      <c r="W41" s="86">
        <f t="shared" si="7"/>
        <v>46868425.85</v>
      </c>
    </row>
    <row r="42" spans="1:14" s="5" customFormat="1" ht="20.25" customHeight="1">
      <c r="A42" s="1"/>
      <c r="B42" s="89"/>
      <c r="C42" s="90"/>
      <c r="D42" s="1" t="s">
        <v>80</v>
      </c>
      <c r="E42" s="1" t="s">
        <v>68</v>
      </c>
      <c r="F42" s="37" t="s">
        <v>30</v>
      </c>
      <c r="G42" s="37">
        <v>82106.55</v>
      </c>
      <c r="H42" s="36">
        <v>116886.72</v>
      </c>
      <c r="I42" s="36">
        <v>105309.84</v>
      </c>
      <c r="J42" s="36">
        <v>103711.85</v>
      </c>
      <c r="K42" s="55">
        <v>110695.62</v>
      </c>
      <c r="L42" s="55">
        <v>120178</v>
      </c>
      <c r="M42" s="55">
        <v>121000</v>
      </c>
      <c r="N42" s="83">
        <v>122000</v>
      </c>
    </row>
    <row r="43" spans="1:14" s="5" customFormat="1" ht="20.25" customHeight="1">
      <c r="A43" s="1"/>
      <c r="B43" s="89"/>
      <c r="C43" s="90"/>
      <c r="D43" s="1" t="s">
        <v>81</v>
      </c>
      <c r="E43" s="1" t="s">
        <v>68</v>
      </c>
      <c r="F43" s="37" t="s">
        <v>30</v>
      </c>
      <c r="G43" s="37">
        <v>61552.53</v>
      </c>
      <c r="H43" s="36">
        <v>33560</v>
      </c>
      <c r="I43" s="36">
        <v>137000</v>
      </c>
      <c r="J43" s="36">
        <v>57000</v>
      </c>
      <c r="K43" s="36">
        <v>166000</v>
      </c>
      <c r="L43" s="36">
        <v>240000</v>
      </c>
      <c r="M43" s="36">
        <v>240000</v>
      </c>
      <c r="N43" s="83">
        <v>240000</v>
      </c>
    </row>
    <row r="44" spans="1:14" s="5" customFormat="1" ht="20.25" customHeight="1">
      <c r="A44" s="1"/>
      <c r="B44" s="89"/>
      <c r="C44" s="90" t="s">
        <v>11</v>
      </c>
      <c r="D44" s="1" t="s">
        <v>75</v>
      </c>
      <c r="E44" s="1" t="s">
        <v>68</v>
      </c>
      <c r="F44" s="37" t="s">
        <v>30</v>
      </c>
      <c r="G44" s="37">
        <f aca="true" t="shared" si="8" ref="G44:L44">G45+G46</f>
        <v>183208.44</v>
      </c>
      <c r="H44" s="37">
        <f t="shared" si="8"/>
        <v>192136.08000000002</v>
      </c>
      <c r="I44" s="37">
        <f t="shared" si="8"/>
        <v>225384.54</v>
      </c>
      <c r="J44" s="37">
        <f t="shared" si="8"/>
        <v>333987.42000000004</v>
      </c>
      <c r="K44" s="37">
        <f t="shared" si="8"/>
        <v>234310.44</v>
      </c>
      <c r="L44" s="37">
        <f t="shared" si="8"/>
        <v>338600</v>
      </c>
      <c r="M44" s="37">
        <f>M45+M46</f>
        <v>338600</v>
      </c>
      <c r="N44" s="84">
        <f>N45+N46</f>
        <v>338600</v>
      </c>
    </row>
    <row r="45" spans="1:24" s="5" customFormat="1" ht="20.25" customHeight="1">
      <c r="A45" s="1"/>
      <c r="B45" s="89"/>
      <c r="C45" s="90"/>
      <c r="D45" s="1" t="s">
        <v>80</v>
      </c>
      <c r="E45" s="1" t="s">
        <v>68</v>
      </c>
      <c r="F45" s="37" t="s">
        <v>30</v>
      </c>
      <c r="G45" s="37">
        <v>91114.01</v>
      </c>
      <c r="H45" s="36">
        <v>140256</v>
      </c>
      <c r="I45" s="36">
        <v>157402.16</v>
      </c>
      <c r="J45" s="36">
        <v>133987.42</v>
      </c>
      <c r="K45" s="55">
        <v>136390.44</v>
      </c>
      <c r="L45" s="55">
        <v>158600</v>
      </c>
      <c r="M45" s="55">
        <v>158600</v>
      </c>
      <c r="N45" s="83">
        <v>158600</v>
      </c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14" s="5" customFormat="1" ht="20.25" customHeight="1">
      <c r="A46" s="1"/>
      <c r="B46" s="89"/>
      <c r="C46" s="90"/>
      <c r="D46" s="1" t="s">
        <v>81</v>
      </c>
      <c r="E46" s="1" t="s">
        <v>68</v>
      </c>
      <c r="F46" s="37" t="s">
        <v>30</v>
      </c>
      <c r="G46" s="37">
        <v>92094.43</v>
      </c>
      <c r="H46" s="37">
        <v>51880.08</v>
      </c>
      <c r="I46" s="37">
        <v>67982.38</v>
      </c>
      <c r="J46" s="37">
        <v>200000</v>
      </c>
      <c r="K46" s="36">
        <v>97920</v>
      </c>
      <c r="L46" s="36">
        <v>180000</v>
      </c>
      <c r="M46" s="36">
        <v>180000</v>
      </c>
      <c r="N46" s="83">
        <v>180000</v>
      </c>
    </row>
    <row r="47" spans="1:21" s="25" customFormat="1" ht="24" customHeight="1">
      <c r="A47" s="20"/>
      <c r="B47" s="23" t="s">
        <v>40</v>
      </c>
      <c r="C47" s="24"/>
      <c r="D47" s="24"/>
      <c r="E47" s="19" t="s">
        <v>68</v>
      </c>
      <c r="F47" s="38" t="s">
        <v>30</v>
      </c>
      <c r="G47" s="39">
        <f aca="true" t="shared" si="9" ref="G47:L47">G25+G28+G33+G41+G44+G36+G38</f>
        <v>63338841.169999994</v>
      </c>
      <c r="H47" s="39">
        <f t="shared" si="9"/>
        <v>64044511.24</v>
      </c>
      <c r="I47" s="39">
        <f t="shared" si="9"/>
        <v>54372524.69</v>
      </c>
      <c r="J47" s="39">
        <f t="shared" si="9"/>
        <v>58931332.57</v>
      </c>
      <c r="K47" s="39">
        <f t="shared" si="9"/>
        <v>59862762.89999999</v>
      </c>
      <c r="L47" s="39">
        <f t="shared" si="9"/>
        <v>59878840.17</v>
      </c>
      <c r="M47" s="39">
        <f>M25+M28+M33+M41+M44+M36+M38</f>
        <v>52508488.98</v>
      </c>
      <c r="N47" s="39">
        <f>N25+N28+N33+N41+N44+N36+N38</f>
        <v>51692070.77</v>
      </c>
      <c r="O47" s="67"/>
      <c r="P47" s="67"/>
      <c r="Q47" s="67"/>
      <c r="R47" s="67"/>
      <c r="S47" s="67"/>
      <c r="T47" s="67"/>
      <c r="U47" s="67"/>
    </row>
    <row r="48" spans="1:14" s="5" customFormat="1" ht="27.75" customHeight="1">
      <c r="A48" s="1">
        <v>40</v>
      </c>
      <c r="B48" s="105" t="s">
        <v>72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61"/>
      <c r="N48" s="61"/>
    </row>
    <row r="49" spans="1:24" s="5" customFormat="1" ht="25.5" customHeight="1">
      <c r="A49" s="1">
        <v>43</v>
      </c>
      <c r="B49" s="97" t="s">
        <v>59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61"/>
      <c r="N49" s="61"/>
      <c r="P49" s="54"/>
      <c r="Q49" s="54"/>
      <c r="R49" s="54"/>
      <c r="S49" s="54"/>
      <c r="T49" s="54"/>
      <c r="U49" s="54"/>
      <c r="V49" s="54"/>
      <c r="W49" s="54"/>
      <c r="X49" s="54"/>
    </row>
    <row r="50" spans="1:23" s="5" customFormat="1" ht="80.25" customHeight="1">
      <c r="A50" s="1">
        <v>44</v>
      </c>
      <c r="B50" s="71" t="s">
        <v>88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N50" s="1">
        <v>100</v>
      </c>
      <c r="P50" s="54"/>
      <c r="Q50" s="54"/>
      <c r="R50" s="54"/>
      <c r="S50" s="54"/>
      <c r="T50" s="54"/>
      <c r="U50" s="54"/>
      <c r="V50" s="54"/>
      <c r="W50" s="54"/>
    </row>
    <row r="51" spans="1:14" s="5" customFormat="1" ht="32.25" customHeight="1">
      <c r="A51" s="1"/>
      <c r="B51" s="89" t="s">
        <v>96</v>
      </c>
      <c r="C51" s="90" t="s">
        <v>26</v>
      </c>
      <c r="D51" s="1" t="s">
        <v>75</v>
      </c>
      <c r="E51" s="1" t="s">
        <v>68</v>
      </c>
      <c r="F51" s="37" t="s">
        <v>30</v>
      </c>
      <c r="G51" s="56">
        <f aca="true" t="shared" si="10" ref="G51:L51">G52+G53</f>
        <v>0</v>
      </c>
      <c r="H51" s="56">
        <f t="shared" si="10"/>
        <v>0</v>
      </c>
      <c r="I51" s="56">
        <f t="shared" si="10"/>
        <v>0</v>
      </c>
      <c r="J51" s="56">
        <f t="shared" si="10"/>
        <v>1663333.33</v>
      </c>
      <c r="K51" s="56">
        <f t="shared" si="10"/>
        <v>0</v>
      </c>
      <c r="L51" s="56">
        <f t="shared" si="10"/>
        <v>0</v>
      </c>
      <c r="M51" s="56">
        <f>M52+M53</f>
        <v>0</v>
      </c>
      <c r="N51" s="56">
        <f>N52+N53</f>
        <v>0</v>
      </c>
    </row>
    <row r="52" spans="1:14" s="5" customFormat="1" ht="32.25" customHeight="1">
      <c r="A52" s="1"/>
      <c r="B52" s="89"/>
      <c r="C52" s="90"/>
      <c r="D52" s="1" t="s">
        <v>80</v>
      </c>
      <c r="E52" s="1" t="s">
        <v>68</v>
      </c>
      <c r="F52" s="37" t="s">
        <v>30</v>
      </c>
      <c r="G52" s="49">
        <v>0</v>
      </c>
      <c r="H52" s="49">
        <v>0</v>
      </c>
      <c r="I52" s="49">
        <v>0</v>
      </c>
      <c r="J52" s="49">
        <v>1646700</v>
      </c>
      <c r="K52" s="49">
        <v>0</v>
      </c>
      <c r="L52" s="49">
        <v>0</v>
      </c>
      <c r="M52" s="49">
        <v>0</v>
      </c>
      <c r="N52" s="49">
        <v>0</v>
      </c>
    </row>
    <row r="53" spans="1:14" s="5" customFormat="1" ht="32.25" customHeight="1">
      <c r="A53" s="1"/>
      <c r="B53" s="89"/>
      <c r="C53" s="90"/>
      <c r="D53" s="1" t="s">
        <v>81</v>
      </c>
      <c r="E53" s="41" t="s">
        <v>7</v>
      </c>
      <c r="F53" s="37" t="s">
        <v>30</v>
      </c>
      <c r="G53" s="49">
        <v>0</v>
      </c>
      <c r="H53" s="49">
        <v>0</v>
      </c>
      <c r="I53" s="49">
        <v>0</v>
      </c>
      <c r="J53" s="49">
        <v>16633.33</v>
      </c>
      <c r="K53" s="49">
        <v>0</v>
      </c>
      <c r="L53" s="49">
        <v>0</v>
      </c>
      <c r="M53" s="49">
        <v>0</v>
      </c>
      <c r="N53" s="49">
        <v>0</v>
      </c>
    </row>
    <row r="54" spans="1:14" s="5" customFormat="1" ht="44.25" customHeight="1">
      <c r="A54" s="1"/>
      <c r="B54" s="89" t="s">
        <v>34</v>
      </c>
      <c r="C54" s="90" t="s">
        <v>26</v>
      </c>
      <c r="D54" s="1" t="s">
        <v>75</v>
      </c>
      <c r="E54" s="1" t="s">
        <v>68</v>
      </c>
      <c r="F54" s="37" t="s">
        <v>30</v>
      </c>
      <c r="G54" s="66">
        <f>G56</f>
        <v>525000</v>
      </c>
      <c r="H54" s="66">
        <f>H56</f>
        <v>500000</v>
      </c>
      <c r="I54" s="66">
        <f>I56</f>
        <v>504000</v>
      </c>
      <c r="J54" s="49">
        <f>SUM(J55:J56)</f>
        <v>1300000</v>
      </c>
      <c r="K54" s="49">
        <f>SUM(K55:K56)</f>
        <v>3068730</v>
      </c>
      <c r="L54" s="45">
        <f>SUM(L55:L56)</f>
        <v>2338976</v>
      </c>
      <c r="M54" s="49">
        <f>SUM(M55:M56)</f>
        <v>1550000</v>
      </c>
      <c r="N54" s="49">
        <f>SUM(N55:N56)</f>
        <v>1550000</v>
      </c>
    </row>
    <row r="55" spans="1:14" s="5" customFormat="1" ht="44.25" customHeight="1">
      <c r="A55" s="1"/>
      <c r="B55" s="89"/>
      <c r="C55" s="90"/>
      <c r="D55" s="1" t="s">
        <v>80</v>
      </c>
      <c r="E55" s="1" t="s">
        <v>68</v>
      </c>
      <c r="F55" s="37" t="s">
        <v>30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</row>
    <row r="56" spans="1:14" s="5" customFormat="1" ht="54" customHeight="1">
      <c r="A56" s="1">
        <v>45</v>
      </c>
      <c r="B56" s="89"/>
      <c r="C56" s="90"/>
      <c r="D56" s="1" t="s">
        <v>81</v>
      </c>
      <c r="E56" s="41" t="s">
        <v>7</v>
      </c>
      <c r="F56" s="37" t="s">
        <v>30</v>
      </c>
      <c r="G56" s="37">
        <v>525000</v>
      </c>
      <c r="H56" s="37">
        <v>500000</v>
      </c>
      <c r="I56" s="37">
        <v>504000</v>
      </c>
      <c r="J56" s="49">
        <v>1300000</v>
      </c>
      <c r="K56" s="49">
        <v>3068730</v>
      </c>
      <c r="L56" s="45">
        <v>2338976</v>
      </c>
      <c r="M56" s="49">
        <v>1550000</v>
      </c>
      <c r="N56" s="49">
        <v>1550000</v>
      </c>
    </row>
    <row r="57" spans="1:14" s="5" customFormat="1" ht="34.5" customHeight="1">
      <c r="A57" s="1"/>
      <c r="B57" s="89" t="s">
        <v>98</v>
      </c>
      <c r="C57" s="90" t="s">
        <v>99</v>
      </c>
      <c r="D57" s="1" t="s">
        <v>75</v>
      </c>
      <c r="E57" s="41" t="s">
        <v>7</v>
      </c>
      <c r="F57" s="37" t="s">
        <v>30</v>
      </c>
      <c r="G57" s="45">
        <v>0</v>
      </c>
      <c r="H57" s="45">
        <v>0</v>
      </c>
      <c r="I57" s="45">
        <v>0</v>
      </c>
      <c r="J57" s="45">
        <v>0</v>
      </c>
      <c r="K57" s="49">
        <f>K58+K59</f>
        <v>1112000</v>
      </c>
      <c r="L57" s="49">
        <f>L58+L59</f>
        <v>1920000</v>
      </c>
      <c r="M57" s="49">
        <f>M58+M59</f>
        <v>1920000</v>
      </c>
      <c r="N57" s="49">
        <f>N58+N59</f>
        <v>1920000</v>
      </c>
    </row>
    <row r="58" spans="1:14" s="5" customFormat="1" ht="27" customHeight="1">
      <c r="A58" s="1"/>
      <c r="B58" s="91"/>
      <c r="C58" s="90"/>
      <c r="D58" s="1" t="s">
        <v>80</v>
      </c>
      <c r="E58" s="41" t="s">
        <v>7</v>
      </c>
      <c r="F58" s="37" t="s">
        <v>30</v>
      </c>
      <c r="G58" s="45">
        <v>0</v>
      </c>
      <c r="H58" s="45">
        <v>0</v>
      </c>
      <c r="I58" s="45">
        <v>0</v>
      </c>
      <c r="J58" s="45">
        <v>0</v>
      </c>
      <c r="K58" s="49">
        <v>0</v>
      </c>
      <c r="L58" s="45">
        <v>0</v>
      </c>
      <c r="M58" s="45">
        <v>0</v>
      </c>
      <c r="N58" s="45">
        <v>0</v>
      </c>
    </row>
    <row r="59" spans="1:14" s="5" customFormat="1" ht="27" customHeight="1">
      <c r="A59" s="1"/>
      <c r="B59" s="91"/>
      <c r="C59" s="90"/>
      <c r="D59" s="1" t="s">
        <v>81</v>
      </c>
      <c r="E59" s="41" t="s">
        <v>7</v>
      </c>
      <c r="F59" s="37" t="s">
        <v>30</v>
      </c>
      <c r="G59" s="45">
        <v>0</v>
      </c>
      <c r="H59" s="45">
        <v>0</v>
      </c>
      <c r="I59" s="45">
        <v>0</v>
      </c>
      <c r="J59" s="45">
        <v>0</v>
      </c>
      <c r="K59" s="49">
        <v>1112000</v>
      </c>
      <c r="L59" s="45">
        <v>1920000</v>
      </c>
      <c r="M59" s="45">
        <v>1920000</v>
      </c>
      <c r="N59" s="45">
        <v>1920000</v>
      </c>
    </row>
    <row r="60" spans="1:22" s="5" customFormat="1" ht="34.5" customHeight="1">
      <c r="A60" s="1"/>
      <c r="B60" s="89" t="s">
        <v>100</v>
      </c>
      <c r="C60" s="90" t="s">
        <v>99</v>
      </c>
      <c r="D60" s="1" t="s">
        <v>75</v>
      </c>
      <c r="E60" s="1" t="s">
        <v>68</v>
      </c>
      <c r="F60" s="37" t="s">
        <v>30</v>
      </c>
      <c r="G60" s="49">
        <f>SUM(G61:G62)</f>
        <v>0</v>
      </c>
      <c r="H60" s="49">
        <f aca="true" t="shared" si="11" ref="H60:M60">SUM(H61:H62)</f>
        <v>0</v>
      </c>
      <c r="I60" s="49">
        <f t="shared" si="11"/>
        <v>0</v>
      </c>
      <c r="J60" s="49">
        <f t="shared" si="11"/>
        <v>0</v>
      </c>
      <c r="K60" s="49">
        <f t="shared" si="11"/>
        <v>429230</v>
      </c>
      <c r="L60" s="49">
        <f t="shared" si="11"/>
        <v>3554312</v>
      </c>
      <c r="M60" s="49">
        <f t="shared" si="11"/>
        <v>0</v>
      </c>
      <c r="N60" s="49">
        <f>SUM(N61:N62)</f>
        <v>0</v>
      </c>
      <c r="O60" s="87">
        <f>G52+G55+G58+G61</f>
        <v>0</v>
      </c>
      <c r="P60" s="87">
        <f aca="true" t="shared" si="12" ref="P60:U60">H52+H55+H58+H61</f>
        <v>0</v>
      </c>
      <c r="Q60" s="87">
        <f t="shared" si="12"/>
        <v>0</v>
      </c>
      <c r="R60" s="87">
        <f t="shared" si="12"/>
        <v>1646700</v>
      </c>
      <c r="S60" s="87">
        <f t="shared" si="12"/>
        <v>400000</v>
      </c>
      <c r="T60" s="87">
        <f t="shared" si="12"/>
        <v>3329110</v>
      </c>
      <c r="U60" s="87">
        <f t="shared" si="12"/>
        <v>0</v>
      </c>
      <c r="V60" s="87">
        <f>N52+N55+N58+N61</f>
        <v>0</v>
      </c>
    </row>
    <row r="61" spans="1:22" s="5" customFormat="1" ht="26.25" customHeight="1">
      <c r="A61" s="1"/>
      <c r="B61" s="89"/>
      <c r="C61" s="90"/>
      <c r="D61" s="1" t="s">
        <v>80</v>
      </c>
      <c r="E61" s="1" t="s">
        <v>68</v>
      </c>
      <c r="F61" s="37" t="s">
        <v>30</v>
      </c>
      <c r="G61" s="49">
        <v>0</v>
      </c>
      <c r="H61" s="49">
        <v>0</v>
      </c>
      <c r="I61" s="49">
        <v>0</v>
      </c>
      <c r="J61" s="49">
        <v>0</v>
      </c>
      <c r="K61" s="49">
        <v>400000</v>
      </c>
      <c r="L61" s="49">
        <v>3329110</v>
      </c>
      <c r="M61" s="49">
        <v>0</v>
      </c>
      <c r="N61" s="49">
        <v>0</v>
      </c>
      <c r="O61" s="54">
        <f>G53+G56+G59+G62</f>
        <v>525000</v>
      </c>
      <c r="P61" s="54">
        <f aca="true" t="shared" si="13" ref="P61:V61">H53+H56+H59+H62</f>
        <v>500000</v>
      </c>
      <c r="Q61" s="54">
        <f t="shared" si="13"/>
        <v>504000</v>
      </c>
      <c r="R61" s="54">
        <f t="shared" si="13"/>
        <v>1316633.33</v>
      </c>
      <c r="S61" s="54">
        <f t="shared" si="13"/>
        <v>4209960</v>
      </c>
      <c r="T61" s="54">
        <f t="shared" si="13"/>
        <v>4484178</v>
      </c>
      <c r="U61" s="54">
        <f t="shared" si="13"/>
        <v>3470000</v>
      </c>
      <c r="V61" s="54">
        <f t="shared" si="13"/>
        <v>3470000</v>
      </c>
    </row>
    <row r="62" spans="1:14" s="5" customFormat="1" ht="30.75" customHeight="1">
      <c r="A62" s="1"/>
      <c r="B62" s="89"/>
      <c r="C62" s="90"/>
      <c r="D62" s="1" t="s">
        <v>81</v>
      </c>
      <c r="E62" s="41" t="s">
        <v>7</v>
      </c>
      <c r="F62" s="37" t="s">
        <v>30</v>
      </c>
      <c r="G62" s="49">
        <v>0</v>
      </c>
      <c r="H62" s="49">
        <v>0</v>
      </c>
      <c r="I62" s="49">
        <v>0</v>
      </c>
      <c r="J62" s="49">
        <v>0</v>
      </c>
      <c r="K62" s="49">
        <v>29230</v>
      </c>
      <c r="L62" s="49">
        <v>225202</v>
      </c>
      <c r="M62" s="49">
        <v>0</v>
      </c>
      <c r="N62" s="49">
        <v>0</v>
      </c>
    </row>
    <row r="63" spans="1:14" s="21" customFormat="1" ht="30.75" customHeight="1">
      <c r="A63" s="19">
        <v>67</v>
      </c>
      <c r="B63" s="23" t="s">
        <v>41</v>
      </c>
      <c r="C63" s="19"/>
      <c r="D63" s="19"/>
      <c r="E63" s="19" t="s">
        <v>7</v>
      </c>
      <c r="F63" s="19" t="s">
        <v>30</v>
      </c>
      <c r="G63" s="39">
        <f>G54</f>
        <v>525000</v>
      </c>
      <c r="H63" s="39">
        <f>H54</f>
        <v>500000</v>
      </c>
      <c r="I63" s="39">
        <f>I54</f>
        <v>504000</v>
      </c>
      <c r="J63" s="50">
        <f>J54+J51</f>
        <v>2963333.33</v>
      </c>
      <c r="K63" s="50">
        <f>K54+K57+K60</f>
        <v>4609960</v>
      </c>
      <c r="L63" s="50">
        <f>L54+L57+L60</f>
        <v>7813288</v>
      </c>
      <c r="M63" s="50">
        <f>M54+M57+M60</f>
        <v>3470000</v>
      </c>
      <c r="N63" s="50">
        <f>N54+N57+N60</f>
        <v>3470000</v>
      </c>
    </row>
    <row r="64" spans="1:14" s="5" customFormat="1" ht="26.25" customHeight="1">
      <c r="A64" s="1">
        <v>48</v>
      </c>
      <c r="B64" s="106" t="s">
        <v>15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61"/>
      <c r="N64" s="61"/>
    </row>
    <row r="65" spans="1:14" s="5" customFormat="1" ht="33.75" customHeight="1">
      <c r="A65" s="1">
        <v>51</v>
      </c>
      <c r="B65" s="97" t="s">
        <v>60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61"/>
      <c r="N65" s="61"/>
    </row>
    <row r="66" spans="1:14" s="5" customFormat="1" ht="54" customHeight="1">
      <c r="A66" s="1">
        <v>52</v>
      </c>
      <c r="B66" s="71" t="s">
        <v>90</v>
      </c>
      <c r="C66" s="1" t="s">
        <v>11</v>
      </c>
      <c r="D66" s="1"/>
      <c r="E66" s="1" t="s">
        <v>4</v>
      </c>
      <c r="F66" s="9" t="s">
        <v>2</v>
      </c>
      <c r="G66" s="9" t="s">
        <v>2</v>
      </c>
      <c r="H66" s="9" t="s">
        <v>2</v>
      </c>
      <c r="I66" s="9" t="s">
        <v>2</v>
      </c>
      <c r="J66" s="9" t="s">
        <v>2</v>
      </c>
      <c r="K66" s="9" t="s">
        <v>2</v>
      </c>
      <c r="L66" s="9" t="s">
        <v>2</v>
      </c>
      <c r="M66" s="9" t="s">
        <v>2</v>
      </c>
      <c r="N66" s="9" t="s">
        <v>2</v>
      </c>
    </row>
    <row r="67" spans="1:14" s="5" customFormat="1" ht="51" customHeight="1">
      <c r="A67" s="1">
        <v>56</v>
      </c>
      <c r="B67" s="71" t="s">
        <v>63</v>
      </c>
      <c r="C67" s="1" t="s">
        <v>14</v>
      </c>
      <c r="D67" s="1"/>
      <c r="E67" s="1" t="s">
        <v>3</v>
      </c>
      <c r="F67" s="1">
        <v>80</v>
      </c>
      <c r="G67" s="1">
        <v>80</v>
      </c>
      <c r="H67" s="1">
        <v>83</v>
      </c>
      <c r="I67" s="1">
        <v>85</v>
      </c>
      <c r="J67" s="1">
        <v>90</v>
      </c>
      <c r="K67" s="1">
        <v>90</v>
      </c>
      <c r="L67" s="1">
        <v>90</v>
      </c>
      <c r="M67" s="1">
        <v>90</v>
      </c>
      <c r="N67" s="1">
        <v>95</v>
      </c>
    </row>
    <row r="68" spans="1:14" s="5" customFormat="1" ht="46.5">
      <c r="A68" s="1">
        <v>58</v>
      </c>
      <c r="B68" s="71" t="s">
        <v>89</v>
      </c>
      <c r="C68" s="1" t="s">
        <v>12</v>
      </c>
      <c r="D68" s="1"/>
      <c r="E68" s="1" t="s">
        <v>5</v>
      </c>
      <c r="F68" s="1">
        <v>3.7</v>
      </c>
      <c r="G68" s="1">
        <v>3.8</v>
      </c>
      <c r="H68" s="1">
        <v>3.8</v>
      </c>
      <c r="I68" s="1">
        <v>3.8</v>
      </c>
      <c r="J68" s="1">
        <v>3.9</v>
      </c>
      <c r="K68" s="1">
        <v>3.9</v>
      </c>
      <c r="L68" s="1">
        <v>3.9</v>
      </c>
      <c r="M68" s="1">
        <v>3.9</v>
      </c>
      <c r="N68" s="1">
        <v>3.9</v>
      </c>
    </row>
    <row r="69" spans="1:14" s="5" customFormat="1" ht="46.5">
      <c r="A69" s="1">
        <v>60</v>
      </c>
      <c r="B69" s="71" t="s">
        <v>64</v>
      </c>
      <c r="C69" s="1" t="s">
        <v>11</v>
      </c>
      <c r="D69" s="1"/>
      <c r="E69" s="1" t="s">
        <v>3</v>
      </c>
      <c r="F69" s="1" t="s">
        <v>8</v>
      </c>
      <c r="G69" s="1" t="s">
        <v>8</v>
      </c>
      <c r="H69" s="1" t="s">
        <v>8</v>
      </c>
      <c r="I69" s="1" t="s">
        <v>8</v>
      </c>
      <c r="J69" s="1" t="s">
        <v>8</v>
      </c>
      <c r="K69" s="1" t="s">
        <v>8</v>
      </c>
      <c r="L69" s="1" t="s">
        <v>8</v>
      </c>
      <c r="M69" s="1" t="s">
        <v>8</v>
      </c>
      <c r="N69" s="1" t="s">
        <v>8</v>
      </c>
    </row>
    <row r="70" spans="1:14" s="5" customFormat="1" ht="54" customHeight="1">
      <c r="A70" s="1">
        <v>65</v>
      </c>
      <c r="B70" s="71" t="s">
        <v>65</v>
      </c>
      <c r="C70" s="1" t="s">
        <v>12</v>
      </c>
      <c r="D70" s="1"/>
      <c r="E70" s="1" t="s">
        <v>3</v>
      </c>
      <c r="F70" s="1">
        <v>100</v>
      </c>
      <c r="G70" s="16">
        <v>100</v>
      </c>
      <c r="H70" s="16">
        <v>100</v>
      </c>
      <c r="I70" s="16">
        <v>100</v>
      </c>
      <c r="J70" s="16">
        <v>100</v>
      </c>
      <c r="K70" s="16">
        <v>100</v>
      </c>
      <c r="L70" s="16">
        <v>100</v>
      </c>
      <c r="M70" s="16">
        <v>100</v>
      </c>
      <c r="N70" s="16">
        <v>100</v>
      </c>
    </row>
    <row r="71" spans="1:14" s="5" customFormat="1" ht="33" customHeight="1">
      <c r="A71" s="1"/>
      <c r="B71" s="89" t="s">
        <v>66</v>
      </c>
      <c r="C71" s="90" t="s">
        <v>12</v>
      </c>
      <c r="D71" s="1" t="s">
        <v>75</v>
      </c>
      <c r="E71" s="1" t="s">
        <v>68</v>
      </c>
      <c r="F71" s="37" t="s">
        <v>30</v>
      </c>
      <c r="G71" s="46">
        <f aca="true" t="shared" si="14" ref="G71:L71">SUM(G72:G73)</f>
        <v>19400957.43</v>
      </c>
      <c r="H71" s="46">
        <f t="shared" si="14"/>
        <v>22361940.78</v>
      </c>
      <c r="I71" s="46">
        <f t="shared" si="14"/>
        <v>17551653.3</v>
      </c>
      <c r="J71" s="46">
        <f t="shared" si="14"/>
        <v>18264004</v>
      </c>
      <c r="K71" s="46">
        <f t="shared" si="14"/>
        <v>21514578.64</v>
      </c>
      <c r="L71" s="46">
        <f t="shared" si="14"/>
        <v>23296107</v>
      </c>
      <c r="M71" s="46">
        <f>SUM(M72:M73)</f>
        <v>20489057</v>
      </c>
      <c r="N71" s="46">
        <f>SUM(N72:N73)</f>
        <v>20489057</v>
      </c>
    </row>
    <row r="72" spans="1:14" s="5" customFormat="1" ht="32.25" customHeight="1">
      <c r="A72" s="1"/>
      <c r="B72" s="89"/>
      <c r="C72" s="90"/>
      <c r="D72" s="1" t="s">
        <v>81</v>
      </c>
      <c r="E72" s="41" t="s">
        <v>7</v>
      </c>
      <c r="F72" s="37" t="s">
        <v>30</v>
      </c>
      <c r="G72" s="37">
        <v>17420957.43</v>
      </c>
      <c r="H72" s="36">
        <v>20997850.78</v>
      </c>
      <c r="I72" s="36">
        <v>16145063.3</v>
      </c>
      <c r="J72" s="37">
        <v>16660384</v>
      </c>
      <c r="K72" s="37">
        <v>19914198.64</v>
      </c>
      <c r="L72" s="37">
        <v>21543407</v>
      </c>
      <c r="M72" s="37">
        <v>18755737</v>
      </c>
      <c r="N72" s="37">
        <v>18755737</v>
      </c>
    </row>
    <row r="73" spans="1:14" s="22" customFormat="1" ht="26.25" customHeight="1">
      <c r="A73" s="1">
        <v>66</v>
      </c>
      <c r="B73" s="89"/>
      <c r="C73" s="90"/>
      <c r="D73" s="72" t="s">
        <v>83</v>
      </c>
      <c r="E73" s="41" t="s">
        <v>7</v>
      </c>
      <c r="F73" s="37" t="s">
        <v>30</v>
      </c>
      <c r="G73" s="37">
        <v>1980000</v>
      </c>
      <c r="H73" s="36">
        <v>1364090</v>
      </c>
      <c r="I73" s="36">
        <v>1406590</v>
      </c>
      <c r="J73" s="36">
        <v>1603620</v>
      </c>
      <c r="K73" s="36">
        <v>1600380</v>
      </c>
      <c r="L73" s="36">
        <v>1752700</v>
      </c>
      <c r="M73" s="36">
        <v>1733320</v>
      </c>
      <c r="N73" s="45">
        <v>1733320</v>
      </c>
    </row>
    <row r="74" spans="1:14" s="22" customFormat="1" ht="59.25" customHeight="1">
      <c r="A74" s="1"/>
      <c r="B74" s="89" t="s">
        <v>95</v>
      </c>
      <c r="C74" s="90" t="s">
        <v>12</v>
      </c>
      <c r="D74" s="1" t="s">
        <v>75</v>
      </c>
      <c r="E74" s="1" t="s">
        <v>68</v>
      </c>
      <c r="F74" s="37" t="s">
        <v>30</v>
      </c>
      <c r="G74" s="49">
        <v>0</v>
      </c>
      <c r="H74" s="45">
        <v>0</v>
      </c>
      <c r="I74" s="45">
        <f aca="true" t="shared" si="15" ref="I74:N74">I76+I75</f>
        <v>6096040.37</v>
      </c>
      <c r="J74" s="45">
        <f t="shared" si="15"/>
        <v>20922765</v>
      </c>
      <c r="K74" s="45">
        <f t="shared" si="15"/>
        <v>24764126.82</v>
      </c>
      <c r="L74" s="45">
        <f t="shared" si="15"/>
        <v>25491904</v>
      </c>
      <c r="M74" s="45">
        <f t="shared" si="15"/>
        <v>24042764</v>
      </c>
      <c r="N74" s="45">
        <f t="shared" si="15"/>
        <v>24042764</v>
      </c>
    </row>
    <row r="75" spans="1:16" s="22" customFormat="1" ht="54" customHeight="1">
      <c r="A75" s="1"/>
      <c r="B75" s="89"/>
      <c r="C75" s="90"/>
      <c r="D75" s="1" t="s">
        <v>81</v>
      </c>
      <c r="E75" s="41" t="s">
        <v>7</v>
      </c>
      <c r="F75" s="37" t="s">
        <v>30</v>
      </c>
      <c r="G75" s="49">
        <v>0</v>
      </c>
      <c r="H75" s="45">
        <v>0</v>
      </c>
      <c r="I75" s="45">
        <v>6045040.37</v>
      </c>
      <c r="J75" s="45">
        <v>20854765</v>
      </c>
      <c r="K75" s="45">
        <v>24696126.82</v>
      </c>
      <c r="L75" s="45">
        <v>25423904</v>
      </c>
      <c r="M75" s="45">
        <v>23974764</v>
      </c>
      <c r="N75" s="45">
        <v>23974764</v>
      </c>
      <c r="P75" s="80"/>
    </row>
    <row r="76" spans="1:26" s="22" customFormat="1" ht="45.75" customHeight="1">
      <c r="A76" s="1"/>
      <c r="B76" s="89"/>
      <c r="C76" s="90"/>
      <c r="D76" s="72" t="s">
        <v>83</v>
      </c>
      <c r="E76" s="41" t="s">
        <v>7</v>
      </c>
      <c r="F76" s="37" t="s">
        <v>30</v>
      </c>
      <c r="G76" s="49">
        <v>0</v>
      </c>
      <c r="H76" s="45">
        <v>0</v>
      </c>
      <c r="I76" s="45">
        <v>51000</v>
      </c>
      <c r="J76" s="45">
        <v>68000</v>
      </c>
      <c r="K76" s="45">
        <v>68000</v>
      </c>
      <c r="L76" s="45">
        <v>68000</v>
      </c>
      <c r="M76" s="45">
        <v>68000</v>
      </c>
      <c r="N76" s="45">
        <v>68000</v>
      </c>
      <c r="O76" s="68">
        <f>G73+G76</f>
        <v>1980000</v>
      </c>
      <c r="P76" s="68">
        <f aca="true" t="shared" si="16" ref="P76:V76">H73+H76</f>
        <v>1364090</v>
      </c>
      <c r="Q76" s="68">
        <f t="shared" si="16"/>
        <v>1457590</v>
      </c>
      <c r="R76" s="68">
        <f t="shared" si="16"/>
        <v>1671620</v>
      </c>
      <c r="S76" s="68">
        <f t="shared" si="16"/>
        <v>1668380</v>
      </c>
      <c r="T76" s="68">
        <f t="shared" si="16"/>
        <v>1820700</v>
      </c>
      <c r="U76" s="68">
        <f t="shared" si="16"/>
        <v>1801320</v>
      </c>
      <c r="V76" s="68">
        <f t="shared" si="16"/>
        <v>1801320</v>
      </c>
      <c r="W76" s="68"/>
      <c r="X76" s="68"/>
      <c r="Y76" s="68"/>
      <c r="Z76" s="68"/>
    </row>
    <row r="77" spans="1:26" s="22" customFormat="1" ht="31.5" customHeight="1">
      <c r="A77" s="1"/>
      <c r="B77" s="111" t="s">
        <v>104</v>
      </c>
      <c r="C77" s="113" t="s">
        <v>26</v>
      </c>
      <c r="D77" s="1" t="s">
        <v>75</v>
      </c>
      <c r="E77" s="1" t="s">
        <v>68</v>
      </c>
      <c r="F77" s="37" t="s">
        <v>30</v>
      </c>
      <c r="G77" s="49">
        <v>0</v>
      </c>
      <c r="H77" s="45">
        <v>0</v>
      </c>
      <c r="I77" s="49">
        <v>0</v>
      </c>
      <c r="J77" s="49">
        <v>0</v>
      </c>
      <c r="K77" s="49">
        <v>0</v>
      </c>
      <c r="L77" s="49">
        <f>L78</f>
        <v>2000000</v>
      </c>
      <c r="M77" s="49">
        <v>0</v>
      </c>
      <c r="N77" s="49">
        <v>0</v>
      </c>
      <c r="O77" s="68">
        <f>G72+G75+G78</f>
        <v>17420957.43</v>
      </c>
      <c r="P77" s="68">
        <f aca="true" t="shared" si="17" ref="P77:V77">H72+H75+H78</f>
        <v>20997850.78</v>
      </c>
      <c r="Q77" s="68">
        <f t="shared" si="17"/>
        <v>22190103.67</v>
      </c>
      <c r="R77" s="68">
        <f t="shared" si="17"/>
        <v>37515149</v>
      </c>
      <c r="S77" s="68">
        <f t="shared" si="17"/>
        <v>44610325.46</v>
      </c>
      <c r="T77" s="88">
        <f t="shared" si="17"/>
        <v>48967311</v>
      </c>
      <c r="U77" s="88">
        <f t="shared" si="17"/>
        <v>42730501</v>
      </c>
      <c r="V77" s="88">
        <f t="shared" si="17"/>
        <v>42730501</v>
      </c>
      <c r="W77" s="68"/>
      <c r="X77" s="68"/>
      <c r="Y77" s="68"/>
      <c r="Z77" s="68"/>
    </row>
    <row r="78" spans="1:26" s="22" customFormat="1" ht="30" customHeight="1">
      <c r="A78" s="1"/>
      <c r="B78" s="112"/>
      <c r="C78" s="114"/>
      <c r="D78" s="1" t="s">
        <v>81</v>
      </c>
      <c r="E78" s="41" t="s">
        <v>7</v>
      </c>
      <c r="F78" s="37" t="s">
        <v>30</v>
      </c>
      <c r="G78" s="49">
        <v>0</v>
      </c>
      <c r="H78" s="45">
        <v>0</v>
      </c>
      <c r="I78" s="49">
        <v>0</v>
      </c>
      <c r="J78" s="49">
        <v>0</v>
      </c>
      <c r="K78" s="49">
        <v>0</v>
      </c>
      <c r="L78" s="49">
        <v>2000000</v>
      </c>
      <c r="M78" s="49">
        <v>0</v>
      </c>
      <c r="N78" s="49">
        <v>0</v>
      </c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0" s="40" customFormat="1" ht="36.75" customHeight="1">
      <c r="A79" s="19">
        <v>67</v>
      </c>
      <c r="B79" s="23" t="s">
        <v>33</v>
      </c>
      <c r="C79" s="19"/>
      <c r="D79" s="19"/>
      <c r="E79" s="19" t="s">
        <v>7</v>
      </c>
      <c r="F79" s="19" t="s">
        <v>30</v>
      </c>
      <c r="G79" s="39">
        <f>G71</f>
        <v>19400957.43</v>
      </c>
      <c r="H79" s="39">
        <f>H71</f>
        <v>22361940.78</v>
      </c>
      <c r="I79" s="39">
        <f aca="true" t="shared" si="18" ref="I79:N79">I71+I74</f>
        <v>23647693.67</v>
      </c>
      <c r="J79" s="39">
        <f t="shared" si="18"/>
        <v>39186769</v>
      </c>
      <c r="K79" s="39">
        <f t="shared" si="18"/>
        <v>46278705.46</v>
      </c>
      <c r="L79" s="39">
        <f>L71+L74+L77</f>
        <v>50788011</v>
      </c>
      <c r="M79" s="39">
        <f t="shared" si="18"/>
        <v>44531821</v>
      </c>
      <c r="N79" s="39">
        <f t="shared" si="18"/>
        <v>44531821</v>
      </c>
      <c r="O79" s="69"/>
      <c r="P79" s="69"/>
      <c r="Q79" s="69"/>
      <c r="R79" s="69"/>
      <c r="S79" s="69"/>
      <c r="T79" s="69"/>
    </row>
    <row r="80" spans="1:14" s="5" customFormat="1" ht="15" customHeight="1">
      <c r="A80" s="1">
        <v>70</v>
      </c>
      <c r="B80" s="98" t="s">
        <v>73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61"/>
      <c r="N80" s="61"/>
    </row>
    <row r="81" spans="1:14" s="5" customFormat="1" ht="21.75" customHeight="1">
      <c r="A81" s="1">
        <v>71</v>
      </c>
      <c r="B81" s="98" t="s">
        <v>61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61"/>
      <c r="N81" s="61"/>
    </row>
    <row r="82" spans="1:14" s="5" customFormat="1" ht="78">
      <c r="A82" s="1">
        <v>72</v>
      </c>
      <c r="B82" s="71" t="s">
        <v>31</v>
      </c>
      <c r="C82" s="1" t="s">
        <v>12</v>
      </c>
      <c r="D82" s="1"/>
      <c r="E82" s="1" t="s">
        <v>3</v>
      </c>
      <c r="F82" s="1">
        <v>2.3</v>
      </c>
      <c r="G82" s="1">
        <v>2.3</v>
      </c>
      <c r="H82" s="1" t="s">
        <v>28</v>
      </c>
      <c r="I82" s="1" t="s">
        <v>28</v>
      </c>
      <c r="J82" s="1" t="s">
        <v>28</v>
      </c>
      <c r="K82" s="1" t="s">
        <v>28</v>
      </c>
      <c r="L82" s="1" t="s">
        <v>28</v>
      </c>
      <c r="M82" s="1" t="s">
        <v>28</v>
      </c>
      <c r="N82" s="1" t="s">
        <v>28</v>
      </c>
    </row>
    <row r="83" spans="1:14" s="5" customFormat="1" ht="46.5">
      <c r="A83" s="1"/>
      <c r="B83" s="71" t="s">
        <v>32</v>
      </c>
      <c r="C83" s="1" t="s">
        <v>12</v>
      </c>
      <c r="D83" s="1"/>
      <c r="E83" s="1" t="s">
        <v>7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s="5" customFormat="1" ht="31.5" customHeight="1">
      <c r="A84" s="1"/>
      <c r="B84" s="89" t="s">
        <v>70</v>
      </c>
      <c r="C84" s="90" t="s">
        <v>12</v>
      </c>
      <c r="D84" s="1" t="s">
        <v>75</v>
      </c>
      <c r="E84" s="1" t="s">
        <v>68</v>
      </c>
      <c r="F84" s="37" t="s">
        <v>30</v>
      </c>
      <c r="G84" s="46">
        <f aca="true" t="shared" si="19" ref="G84:N84">G85</f>
        <v>173.29</v>
      </c>
      <c r="H84" s="46">
        <f t="shared" si="19"/>
        <v>20000</v>
      </c>
      <c r="I84" s="56">
        <f t="shared" si="19"/>
        <v>0</v>
      </c>
      <c r="J84" s="56">
        <f t="shared" si="19"/>
        <v>0</v>
      </c>
      <c r="K84" s="56">
        <f t="shared" si="19"/>
        <v>0</v>
      </c>
      <c r="L84" s="56">
        <f t="shared" si="19"/>
        <v>0</v>
      </c>
      <c r="M84" s="56">
        <f t="shared" si="19"/>
        <v>0</v>
      </c>
      <c r="N84" s="56">
        <f t="shared" si="19"/>
        <v>0</v>
      </c>
    </row>
    <row r="85" spans="1:14" s="22" customFormat="1" ht="31.5" customHeight="1">
      <c r="A85" s="1">
        <v>85</v>
      </c>
      <c r="B85" s="89"/>
      <c r="C85" s="90"/>
      <c r="D85" s="1" t="s">
        <v>81</v>
      </c>
      <c r="E85" s="41" t="s">
        <v>7</v>
      </c>
      <c r="F85" s="37" t="s">
        <v>30</v>
      </c>
      <c r="G85" s="37">
        <v>173.29</v>
      </c>
      <c r="H85" s="36">
        <v>20000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</row>
    <row r="86" spans="1:14" s="25" customFormat="1" ht="24" customHeight="1">
      <c r="A86" s="20"/>
      <c r="B86" s="23" t="s">
        <v>29</v>
      </c>
      <c r="C86" s="24"/>
      <c r="D86" s="24"/>
      <c r="E86" s="19" t="s">
        <v>7</v>
      </c>
      <c r="F86" s="28" t="s">
        <v>30</v>
      </c>
      <c r="G86" s="39">
        <f aca="true" t="shared" si="20" ref="G86:L86">G84</f>
        <v>173.29</v>
      </c>
      <c r="H86" s="39">
        <f t="shared" si="20"/>
        <v>20000</v>
      </c>
      <c r="I86" s="50">
        <f t="shared" si="20"/>
        <v>0</v>
      </c>
      <c r="J86" s="50">
        <f t="shared" si="20"/>
        <v>0</v>
      </c>
      <c r="K86" s="50">
        <f t="shared" si="20"/>
        <v>0</v>
      </c>
      <c r="L86" s="50">
        <f t="shared" si="20"/>
        <v>0</v>
      </c>
      <c r="M86" s="50">
        <f>M84</f>
        <v>0</v>
      </c>
      <c r="N86" s="50">
        <f>N84</f>
        <v>0</v>
      </c>
    </row>
    <row r="87" spans="1:14" s="30" customFormat="1" ht="21.75" customHeight="1">
      <c r="A87" s="29"/>
      <c r="B87" s="107" t="s">
        <v>74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64"/>
      <c r="N87" s="64"/>
    </row>
    <row r="88" spans="1:14" s="30" customFormat="1" ht="36" customHeight="1">
      <c r="A88" s="29"/>
      <c r="B88" s="108" t="s">
        <v>62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64"/>
      <c r="N88" s="64"/>
    </row>
    <row r="89" spans="1:14" s="31" customFormat="1" ht="93">
      <c r="A89" s="3"/>
      <c r="B89" s="32" t="s">
        <v>45</v>
      </c>
      <c r="C89" s="1" t="s">
        <v>25</v>
      </c>
      <c r="D89" s="1"/>
      <c r="E89" s="35" t="s">
        <v>52</v>
      </c>
      <c r="F89" s="35">
        <v>3</v>
      </c>
      <c r="G89" s="41">
        <v>5</v>
      </c>
      <c r="H89" s="35">
        <v>5</v>
      </c>
      <c r="I89" s="35">
        <v>6</v>
      </c>
      <c r="J89" s="35">
        <v>6</v>
      </c>
      <c r="K89" s="35">
        <v>7</v>
      </c>
      <c r="L89" s="35">
        <v>7</v>
      </c>
      <c r="M89" s="35">
        <v>7</v>
      </c>
      <c r="N89" s="35">
        <v>7</v>
      </c>
    </row>
    <row r="90" spans="1:14" s="31" customFormat="1" ht="108.75">
      <c r="A90" s="3"/>
      <c r="B90" s="32" t="s">
        <v>46</v>
      </c>
      <c r="C90" s="1" t="s">
        <v>25</v>
      </c>
      <c r="D90" s="1"/>
      <c r="E90" s="35" t="s">
        <v>94</v>
      </c>
      <c r="F90" s="35">
        <v>1015</v>
      </c>
      <c r="G90" s="41">
        <v>1670</v>
      </c>
      <c r="H90" s="35">
        <v>2300</v>
      </c>
      <c r="I90" s="35">
        <v>2900</v>
      </c>
      <c r="J90" s="35">
        <v>3800</v>
      </c>
      <c r="K90" s="35">
        <v>4300</v>
      </c>
      <c r="L90" s="35">
        <v>4600</v>
      </c>
      <c r="M90" s="35">
        <v>4600</v>
      </c>
      <c r="N90" s="35">
        <v>4600</v>
      </c>
    </row>
    <row r="91" spans="1:14" s="31" customFormat="1" ht="31.5" customHeight="1">
      <c r="A91" s="3"/>
      <c r="B91" s="109" t="s">
        <v>47</v>
      </c>
      <c r="C91" s="90" t="s">
        <v>25</v>
      </c>
      <c r="D91" s="1" t="s">
        <v>75</v>
      </c>
      <c r="E91" s="1" t="s">
        <v>68</v>
      </c>
      <c r="F91" s="37" t="s">
        <v>30</v>
      </c>
      <c r="G91" s="48">
        <f aca="true" t="shared" si="21" ref="G91:N91">G92</f>
        <v>0</v>
      </c>
      <c r="H91" s="48">
        <f t="shared" si="21"/>
        <v>0</v>
      </c>
      <c r="I91" s="48">
        <f t="shared" si="21"/>
        <v>0</v>
      </c>
      <c r="J91" s="48">
        <f t="shared" si="21"/>
        <v>0</v>
      </c>
      <c r="K91" s="48">
        <f t="shared" si="21"/>
        <v>0</v>
      </c>
      <c r="L91" s="47">
        <f t="shared" si="21"/>
        <v>100000</v>
      </c>
      <c r="M91" s="47">
        <f t="shared" si="21"/>
        <v>100000</v>
      </c>
      <c r="N91" s="47">
        <f t="shared" si="21"/>
        <v>100000</v>
      </c>
    </row>
    <row r="92" spans="1:14" s="31" customFormat="1" ht="31.5" customHeight="1">
      <c r="A92" s="3"/>
      <c r="B92" s="109"/>
      <c r="C92" s="90"/>
      <c r="D92" s="1" t="s">
        <v>81</v>
      </c>
      <c r="E92" s="41" t="s">
        <v>7</v>
      </c>
      <c r="F92" s="37" t="s">
        <v>30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37">
        <v>100000</v>
      </c>
      <c r="M92" s="37">
        <v>100000</v>
      </c>
      <c r="N92" s="37">
        <v>100000</v>
      </c>
    </row>
    <row r="93" spans="1:14" s="25" customFormat="1" ht="24" customHeight="1">
      <c r="A93" s="20"/>
      <c r="B93" s="23" t="s">
        <v>76</v>
      </c>
      <c r="C93" s="1"/>
      <c r="D93" s="1"/>
      <c r="E93" s="19" t="s">
        <v>7</v>
      </c>
      <c r="F93" s="28" t="s">
        <v>30</v>
      </c>
      <c r="G93" s="50">
        <f aca="true" t="shared" si="22" ref="G93:L93">G91</f>
        <v>0</v>
      </c>
      <c r="H93" s="50">
        <v>0</v>
      </c>
      <c r="I93" s="50">
        <v>0</v>
      </c>
      <c r="J93" s="50">
        <f t="shared" si="22"/>
        <v>0</v>
      </c>
      <c r="K93" s="50">
        <f t="shared" si="22"/>
        <v>0</v>
      </c>
      <c r="L93" s="39">
        <f t="shared" si="22"/>
        <v>100000</v>
      </c>
      <c r="M93" s="39">
        <f>M91</f>
        <v>100000</v>
      </c>
      <c r="N93" s="39">
        <f>N91</f>
        <v>100000</v>
      </c>
    </row>
    <row r="94" spans="1:14" s="53" customFormat="1" ht="24" customHeight="1">
      <c r="A94" s="33"/>
      <c r="B94" s="34" t="s">
        <v>48</v>
      </c>
      <c r="C94" s="34" t="s">
        <v>49</v>
      </c>
      <c r="D94" s="34"/>
      <c r="E94" s="19" t="s">
        <v>7</v>
      </c>
      <c r="F94" s="42" t="s">
        <v>30</v>
      </c>
      <c r="G94" s="51">
        <f aca="true" t="shared" si="23" ref="G94:L94">G47+G63+G79+G86+G93</f>
        <v>83264971.89</v>
      </c>
      <c r="H94" s="52">
        <f t="shared" si="23"/>
        <v>86926452.02000001</v>
      </c>
      <c r="I94" s="52">
        <f t="shared" si="23"/>
        <v>78524218.36</v>
      </c>
      <c r="J94" s="52">
        <f t="shared" si="23"/>
        <v>101081434.9</v>
      </c>
      <c r="K94" s="52">
        <f t="shared" si="23"/>
        <v>110751428.35999998</v>
      </c>
      <c r="L94" s="52">
        <f t="shared" si="23"/>
        <v>118580139.17</v>
      </c>
      <c r="M94" s="52">
        <f>M47+M63+M79+M86+M93</f>
        <v>100610309.97999999</v>
      </c>
      <c r="N94" s="52">
        <f>N47+N63+N79+N86+N93</f>
        <v>99793891.77000001</v>
      </c>
    </row>
    <row r="95" spans="1:14" ht="21" customHeight="1">
      <c r="A95" s="14"/>
      <c r="B95" s="110"/>
      <c r="C95" s="90" t="s">
        <v>25</v>
      </c>
      <c r="D95" s="1" t="s">
        <v>75</v>
      </c>
      <c r="E95" s="1" t="s">
        <v>68</v>
      </c>
      <c r="F95" s="37" t="s">
        <v>30</v>
      </c>
      <c r="G95" s="47">
        <f aca="true" t="shared" si="24" ref="G95:N95">G97+G96</f>
        <v>271279.08</v>
      </c>
      <c r="H95" s="47">
        <f t="shared" si="24"/>
        <v>384646.72</v>
      </c>
      <c r="I95" s="47">
        <f t="shared" si="24"/>
        <v>460941.63</v>
      </c>
      <c r="J95" s="47">
        <f t="shared" si="24"/>
        <v>300964.45</v>
      </c>
      <c r="K95" s="47">
        <f t="shared" si="24"/>
        <v>410299.03</v>
      </c>
      <c r="L95" s="47">
        <f t="shared" si="24"/>
        <v>603890.1699999999</v>
      </c>
      <c r="M95" s="47">
        <f t="shared" si="24"/>
        <v>604404.8</v>
      </c>
      <c r="N95" s="47">
        <f t="shared" si="24"/>
        <v>606968.9199999999</v>
      </c>
    </row>
    <row r="96" spans="1:14" ht="21" customHeight="1">
      <c r="A96" s="14"/>
      <c r="B96" s="110"/>
      <c r="C96" s="90"/>
      <c r="D96" s="1" t="s">
        <v>80</v>
      </c>
      <c r="E96" s="1" t="s">
        <v>68</v>
      </c>
      <c r="F96" s="37" t="s">
        <v>30</v>
      </c>
      <c r="G96" s="47">
        <f aca="true" t="shared" si="25" ref="G96:N96">G26+G42</f>
        <v>120038.81</v>
      </c>
      <c r="H96" s="47">
        <f t="shared" si="25"/>
        <v>179219.72</v>
      </c>
      <c r="I96" s="47">
        <f t="shared" si="25"/>
        <v>220941.63</v>
      </c>
      <c r="J96" s="47">
        <f t="shared" si="25"/>
        <v>153964.45</v>
      </c>
      <c r="K96" s="47">
        <f t="shared" si="25"/>
        <v>154299.03</v>
      </c>
      <c r="L96" s="47">
        <f t="shared" si="25"/>
        <v>173890.16999999998</v>
      </c>
      <c r="M96" s="47">
        <f t="shared" si="25"/>
        <v>174404.8</v>
      </c>
      <c r="N96" s="47">
        <f t="shared" si="25"/>
        <v>176968.91999999998</v>
      </c>
    </row>
    <row r="97" spans="1:14" ht="21" customHeight="1">
      <c r="A97" s="14"/>
      <c r="B97" s="110"/>
      <c r="C97" s="90"/>
      <c r="D97" s="1" t="s">
        <v>81</v>
      </c>
      <c r="E97" s="41" t="s">
        <v>7</v>
      </c>
      <c r="F97" s="37" t="s">
        <v>30</v>
      </c>
      <c r="G97" s="47">
        <f aca="true" t="shared" si="26" ref="G97:N97">G92+G27+G43</f>
        <v>151240.27000000002</v>
      </c>
      <c r="H97" s="47">
        <f t="shared" si="26"/>
        <v>205427</v>
      </c>
      <c r="I97" s="47">
        <f t="shared" si="26"/>
        <v>240000</v>
      </c>
      <c r="J97" s="47">
        <f t="shared" si="26"/>
        <v>147000</v>
      </c>
      <c r="K97" s="47">
        <f t="shared" si="26"/>
        <v>256000</v>
      </c>
      <c r="L97" s="47">
        <f t="shared" si="26"/>
        <v>430000</v>
      </c>
      <c r="M97" s="47">
        <f t="shared" si="26"/>
        <v>430000</v>
      </c>
      <c r="N97" s="47">
        <f t="shared" si="26"/>
        <v>430000</v>
      </c>
    </row>
    <row r="98" spans="1:14" ht="21" customHeight="1">
      <c r="A98" s="14"/>
      <c r="B98" s="110"/>
      <c r="C98" s="90" t="s">
        <v>85</v>
      </c>
      <c r="D98" s="1" t="s">
        <v>75</v>
      </c>
      <c r="E98" s="1" t="s">
        <v>68</v>
      </c>
      <c r="F98" s="37" t="s">
        <v>30</v>
      </c>
      <c r="G98" s="47">
        <f aca="true" t="shared" si="27" ref="G98:N98">SUM(G99:G100)</f>
        <v>54604120.72</v>
      </c>
      <c r="H98" s="47">
        <f t="shared" si="27"/>
        <v>58435887.46</v>
      </c>
      <c r="I98" s="47">
        <f t="shared" si="27"/>
        <v>53627422.65</v>
      </c>
      <c r="J98" s="47">
        <f t="shared" si="27"/>
        <v>58194887.989999995</v>
      </c>
      <c r="K98" s="47">
        <f t="shared" si="27"/>
        <v>59184153.43</v>
      </c>
      <c r="L98" s="47">
        <f t="shared" si="27"/>
        <v>58925350</v>
      </c>
      <c r="M98" s="47">
        <f t="shared" si="27"/>
        <v>51554484.18</v>
      </c>
      <c r="N98" s="47">
        <f t="shared" si="27"/>
        <v>50735501.85</v>
      </c>
    </row>
    <row r="99" spans="1:14" ht="21" customHeight="1">
      <c r="A99" s="14"/>
      <c r="B99" s="110"/>
      <c r="C99" s="90"/>
      <c r="D99" s="1" t="s">
        <v>80</v>
      </c>
      <c r="E99" s="1" t="s">
        <v>68</v>
      </c>
      <c r="F99" s="37" t="s">
        <v>30</v>
      </c>
      <c r="G99" s="47">
        <f aca="true" t="shared" si="28" ref="G99:K100">G34</f>
        <v>3795000</v>
      </c>
      <c r="H99" s="47">
        <f t="shared" si="28"/>
        <v>4000470</v>
      </c>
      <c r="I99" s="47">
        <f t="shared" si="28"/>
        <v>3751070</v>
      </c>
      <c r="J99" s="47">
        <f t="shared" si="28"/>
        <v>4029575.05</v>
      </c>
      <c r="K99" s="47">
        <f t="shared" si="28"/>
        <v>4191381.46</v>
      </c>
      <c r="L99" s="47">
        <f aca="true" t="shared" si="29" ref="L99:N100">L34</f>
        <v>4767076</v>
      </c>
      <c r="M99" s="47">
        <f t="shared" si="29"/>
        <v>4467076</v>
      </c>
      <c r="N99" s="47">
        <f t="shared" si="29"/>
        <v>4467076</v>
      </c>
    </row>
    <row r="100" spans="1:14" ht="21" customHeight="1">
      <c r="A100" s="14"/>
      <c r="B100" s="110"/>
      <c r="C100" s="90"/>
      <c r="D100" s="1" t="s">
        <v>81</v>
      </c>
      <c r="E100" s="41" t="s">
        <v>7</v>
      </c>
      <c r="F100" s="37" t="s">
        <v>30</v>
      </c>
      <c r="G100" s="47">
        <f t="shared" si="28"/>
        <v>50809120.72</v>
      </c>
      <c r="H100" s="47">
        <f t="shared" si="28"/>
        <v>54435417.46</v>
      </c>
      <c r="I100" s="47">
        <f t="shared" si="28"/>
        <v>49876352.65</v>
      </c>
      <c r="J100" s="47">
        <f t="shared" si="28"/>
        <v>54165312.94</v>
      </c>
      <c r="K100" s="47">
        <f t="shared" si="28"/>
        <v>54992771.97</v>
      </c>
      <c r="L100" s="47">
        <f t="shared" si="29"/>
        <v>54158274</v>
      </c>
      <c r="M100" s="47">
        <f t="shared" si="29"/>
        <v>47087408.18</v>
      </c>
      <c r="N100" s="47">
        <f t="shared" si="29"/>
        <v>46268425.85</v>
      </c>
    </row>
    <row r="101" spans="1:14" ht="21" customHeight="1">
      <c r="A101" s="14"/>
      <c r="B101" s="110"/>
      <c r="C101" s="90" t="s">
        <v>12</v>
      </c>
      <c r="D101" s="1" t="s">
        <v>75</v>
      </c>
      <c r="E101" s="1" t="s">
        <v>68</v>
      </c>
      <c r="F101" s="37" t="s">
        <v>30</v>
      </c>
      <c r="G101" s="47">
        <f aca="true" t="shared" si="30" ref="G101:N101">SUM(G102:G104)</f>
        <v>27128337.29</v>
      </c>
      <c r="H101" s="47">
        <f t="shared" si="30"/>
        <v>26857021.130000003</v>
      </c>
      <c r="I101" s="47">
        <f t="shared" si="30"/>
        <v>23931854.080000002</v>
      </c>
      <c r="J101" s="47">
        <f t="shared" si="30"/>
        <v>39622249.13</v>
      </c>
      <c r="K101" s="47">
        <f t="shared" si="30"/>
        <v>46547015.9</v>
      </c>
      <c r="L101" s="47">
        <f t="shared" si="30"/>
        <v>49237611</v>
      </c>
      <c r="M101" s="47">
        <f t="shared" si="30"/>
        <v>44981421</v>
      </c>
      <c r="N101" s="47">
        <f t="shared" si="30"/>
        <v>44981421</v>
      </c>
    </row>
    <row r="102" spans="1:14" ht="21" customHeight="1">
      <c r="A102" s="14"/>
      <c r="B102" s="110"/>
      <c r="C102" s="90"/>
      <c r="D102" s="1" t="s">
        <v>80</v>
      </c>
      <c r="E102" s="1" t="s">
        <v>68</v>
      </c>
      <c r="F102" s="37" t="s">
        <v>30</v>
      </c>
      <c r="G102" s="47">
        <f aca="true" t="shared" si="31" ref="G102:N102">G29+G45</f>
        <v>133207.62</v>
      </c>
      <c r="H102" s="47">
        <f t="shared" si="31"/>
        <v>194800</v>
      </c>
      <c r="I102" s="47">
        <f t="shared" si="31"/>
        <v>203487.2</v>
      </c>
      <c r="J102" s="47">
        <f t="shared" si="31"/>
        <v>165480.13</v>
      </c>
      <c r="K102" s="47">
        <f t="shared" si="31"/>
        <v>151852.65</v>
      </c>
      <c r="L102" s="47">
        <f t="shared" si="31"/>
        <v>179600</v>
      </c>
      <c r="M102" s="47">
        <f t="shared" si="31"/>
        <v>179600</v>
      </c>
      <c r="N102" s="47">
        <f t="shared" si="31"/>
        <v>179600</v>
      </c>
    </row>
    <row r="103" spans="1:14" ht="21" customHeight="1">
      <c r="A103" s="14"/>
      <c r="B103" s="110"/>
      <c r="C103" s="90"/>
      <c r="D103" s="1" t="s">
        <v>81</v>
      </c>
      <c r="E103" s="41" t="s">
        <v>7</v>
      </c>
      <c r="F103" s="37" t="s">
        <v>30</v>
      </c>
      <c r="G103" s="47">
        <f>G30+G37+G46+G72+G85</f>
        <v>25015129.669999998</v>
      </c>
      <c r="H103" s="47">
        <f>H30+H37+H46+H72+H85</f>
        <v>25298131.130000003</v>
      </c>
      <c r="I103" s="47">
        <f aca="true" t="shared" si="32" ref="I103:N103">I30+I37+I46+I72+I85+I75</f>
        <v>22270776.880000003</v>
      </c>
      <c r="J103" s="47">
        <f t="shared" si="32"/>
        <v>37785149</v>
      </c>
      <c r="K103" s="47">
        <f t="shared" si="32"/>
        <v>44726783.25</v>
      </c>
      <c r="L103" s="47">
        <f t="shared" si="32"/>
        <v>47237311</v>
      </c>
      <c r="M103" s="47">
        <f t="shared" si="32"/>
        <v>43000501</v>
      </c>
      <c r="N103" s="47">
        <f t="shared" si="32"/>
        <v>43000501</v>
      </c>
    </row>
    <row r="104" spans="1:14" ht="33.75" customHeight="1">
      <c r="A104" s="14"/>
      <c r="B104" s="110"/>
      <c r="C104" s="90"/>
      <c r="D104" s="1" t="s">
        <v>83</v>
      </c>
      <c r="E104" s="1" t="s">
        <v>7</v>
      </c>
      <c r="F104" s="42" t="s">
        <v>30</v>
      </c>
      <c r="G104" s="57">
        <f>G73</f>
        <v>1980000</v>
      </c>
      <c r="H104" s="57">
        <f>H73</f>
        <v>1364090</v>
      </c>
      <c r="I104" s="57">
        <f aca="true" t="shared" si="33" ref="I104:N104">I73+I76</f>
        <v>1457590</v>
      </c>
      <c r="J104" s="57">
        <f t="shared" si="33"/>
        <v>1671620</v>
      </c>
      <c r="K104" s="57">
        <f t="shared" si="33"/>
        <v>1668380</v>
      </c>
      <c r="L104" s="57">
        <f t="shared" si="33"/>
        <v>1820700</v>
      </c>
      <c r="M104" s="57">
        <f t="shared" si="33"/>
        <v>1801320</v>
      </c>
      <c r="N104" s="57">
        <f t="shared" si="33"/>
        <v>1801320</v>
      </c>
    </row>
    <row r="105" spans="1:14" ht="18.75" customHeight="1">
      <c r="A105" s="14"/>
      <c r="B105" s="110"/>
      <c r="C105" s="90" t="s">
        <v>84</v>
      </c>
      <c r="D105" s="1" t="s">
        <v>75</v>
      </c>
      <c r="E105" s="1" t="s">
        <v>68</v>
      </c>
      <c r="F105" s="37" t="s">
        <v>30</v>
      </c>
      <c r="G105" s="65">
        <f aca="true" t="shared" si="34" ref="G105:N105">G106</f>
        <v>736234.8</v>
      </c>
      <c r="H105" s="65">
        <f t="shared" si="34"/>
        <v>748896.71</v>
      </c>
      <c r="I105" s="48">
        <f t="shared" si="34"/>
        <v>0</v>
      </c>
      <c r="J105" s="48">
        <f t="shared" si="34"/>
        <v>0</v>
      </c>
      <c r="K105" s="48">
        <f t="shared" si="34"/>
        <v>0</v>
      </c>
      <c r="L105" s="48">
        <f t="shared" si="34"/>
        <v>0</v>
      </c>
      <c r="M105" s="48">
        <f t="shared" si="34"/>
        <v>0</v>
      </c>
      <c r="N105" s="48">
        <f t="shared" si="34"/>
        <v>0</v>
      </c>
    </row>
    <row r="106" spans="1:14" ht="18.75" customHeight="1">
      <c r="A106" s="14"/>
      <c r="B106" s="110"/>
      <c r="C106" s="90"/>
      <c r="D106" s="1" t="s">
        <v>81</v>
      </c>
      <c r="E106" s="41" t="s">
        <v>7</v>
      </c>
      <c r="F106" s="37" t="s">
        <v>30</v>
      </c>
      <c r="G106" s="65">
        <f aca="true" t="shared" si="35" ref="G106:N106">G39</f>
        <v>736234.8</v>
      </c>
      <c r="H106" s="65">
        <f t="shared" si="35"/>
        <v>748896.71</v>
      </c>
      <c r="I106" s="48">
        <f t="shared" si="35"/>
        <v>0</v>
      </c>
      <c r="J106" s="48">
        <f t="shared" si="35"/>
        <v>0</v>
      </c>
      <c r="K106" s="48">
        <f t="shared" si="35"/>
        <v>0</v>
      </c>
      <c r="L106" s="48">
        <f t="shared" si="35"/>
        <v>0</v>
      </c>
      <c r="M106" s="48">
        <f t="shared" si="35"/>
        <v>0</v>
      </c>
      <c r="N106" s="48">
        <f t="shared" si="35"/>
        <v>0</v>
      </c>
    </row>
    <row r="107" spans="1:14" ht="33" customHeight="1">
      <c r="A107" s="14"/>
      <c r="B107" s="110"/>
      <c r="C107" s="90" t="s">
        <v>26</v>
      </c>
      <c r="D107" s="1" t="s">
        <v>75</v>
      </c>
      <c r="E107" s="1" t="s">
        <v>7</v>
      </c>
      <c r="F107" s="42" t="s">
        <v>30</v>
      </c>
      <c r="G107" s="48">
        <f>G109</f>
        <v>525000</v>
      </c>
      <c r="H107" s="48">
        <f>H109</f>
        <v>500000</v>
      </c>
      <c r="I107" s="48">
        <f>I109</f>
        <v>504000</v>
      </c>
      <c r="J107" s="48">
        <f>J109+J108</f>
        <v>2963333.33</v>
      </c>
      <c r="K107" s="48">
        <f>K109+K108</f>
        <v>3068730</v>
      </c>
      <c r="L107" s="48">
        <f>L109+L108</f>
        <v>4338976</v>
      </c>
      <c r="M107" s="48">
        <f>M109+M108</f>
        <v>1550000</v>
      </c>
      <c r="N107" s="48">
        <f>N109+N108</f>
        <v>1550000</v>
      </c>
    </row>
    <row r="108" spans="1:14" ht="33" customHeight="1">
      <c r="A108" s="14"/>
      <c r="B108" s="110"/>
      <c r="C108" s="90"/>
      <c r="D108" s="1" t="s">
        <v>80</v>
      </c>
      <c r="E108" s="1" t="s">
        <v>68</v>
      </c>
      <c r="F108" s="37" t="s">
        <v>30</v>
      </c>
      <c r="G108" s="48">
        <f aca="true" t="shared" si="36" ref="G108:N108">G55+G52</f>
        <v>0</v>
      </c>
      <c r="H108" s="48">
        <f t="shared" si="36"/>
        <v>0</v>
      </c>
      <c r="I108" s="48">
        <f t="shared" si="36"/>
        <v>0</v>
      </c>
      <c r="J108" s="48">
        <f t="shared" si="36"/>
        <v>1646700</v>
      </c>
      <c r="K108" s="48">
        <f t="shared" si="36"/>
        <v>0</v>
      </c>
      <c r="L108" s="48">
        <f t="shared" si="36"/>
        <v>0</v>
      </c>
      <c r="M108" s="48">
        <f t="shared" si="36"/>
        <v>0</v>
      </c>
      <c r="N108" s="48">
        <f t="shared" si="36"/>
        <v>0</v>
      </c>
    </row>
    <row r="109" spans="1:14" ht="33" customHeight="1">
      <c r="A109" s="13"/>
      <c r="B109" s="110"/>
      <c r="C109" s="90"/>
      <c r="D109" s="1" t="s">
        <v>81</v>
      </c>
      <c r="E109" s="1" t="s">
        <v>7</v>
      </c>
      <c r="F109" s="42" t="s">
        <v>30</v>
      </c>
      <c r="G109" s="48">
        <f>G56</f>
        <v>525000</v>
      </c>
      <c r="H109" s="58">
        <f>H56</f>
        <v>500000</v>
      </c>
      <c r="I109" s="58">
        <f>I56</f>
        <v>504000</v>
      </c>
      <c r="J109" s="58">
        <f>J56+J53</f>
        <v>1316633.33</v>
      </c>
      <c r="K109" s="58">
        <f>K56+K53</f>
        <v>3068730</v>
      </c>
      <c r="L109" s="58">
        <f>L56+L53+L78</f>
        <v>4338976</v>
      </c>
      <c r="M109" s="58">
        <f>M56+M53</f>
        <v>1550000</v>
      </c>
      <c r="N109" s="58">
        <f>N56+N53</f>
        <v>1550000</v>
      </c>
    </row>
    <row r="110" spans="2:14" ht="27.75" customHeight="1">
      <c r="B110" s="115"/>
      <c r="C110" s="90" t="s">
        <v>99</v>
      </c>
      <c r="D110" s="1" t="s">
        <v>75</v>
      </c>
      <c r="E110" s="1" t="s">
        <v>7</v>
      </c>
      <c r="F110" s="37" t="s">
        <v>30</v>
      </c>
      <c r="G110" s="74">
        <v>0</v>
      </c>
      <c r="H110" s="75">
        <v>0</v>
      </c>
      <c r="I110" s="75">
        <v>0</v>
      </c>
      <c r="J110" s="75">
        <v>0</v>
      </c>
      <c r="K110" s="76">
        <f>K123+K124</f>
        <v>1541230</v>
      </c>
      <c r="L110" s="76">
        <f>L123+L124</f>
        <v>5474312</v>
      </c>
      <c r="M110" s="76">
        <f>M123+M124</f>
        <v>1920000</v>
      </c>
      <c r="N110" s="76">
        <f>N123+N124</f>
        <v>1920000</v>
      </c>
    </row>
    <row r="111" spans="2:14" ht="15.75" customHeight="1" hidden="1">
      <c r="B111" s="115"/>
      <c r="C111" s="116"/>
      <c r="D111" s="77"/>
      <c r="E111" s="77"/>
      <c r="F111" s="78"/>
      <c r="G111" s="74"/>
      <c r="H111" s="74"/>
      <c r="I111" s="74"/>
      <c r="J111" s="74"/>
      <c r="K111" s="74"/>
      <c r="L111" s="74"/>
      <c r="M111" s="74"/>
      <c r="N111" s="74"/>
    </row>
    <row r="112" spans="2:14" ht="15.75" customHeight="1" hidden="1">
      <c r="B112" s="115"/>
      <c r="C112" s="116"/>
      <c r="D112" s="1" t="s">
        <v>81</v>
      </c>
      <c r="E112" s="77"/>
      <c r="F112" s="78"/>
      <c r="G112" s="74">
        <f aca="true" t="shared" si="37" ref="G112:N112">G97+G100+G103+G106+G109</f>
        <v>77236725.46</v>
      </c>
      <c r="H112" s="74">
        <f t="shared" si="37"/>
        <v>81187872.3</v>
      </c>
      <c r="I112" s="74">
        <f t="shared" si="37"/>
        <v>72891129.53</v>
      </c>
      <c r="J112" s="74">
        <f t="shared" si="37"/>
        <v>93414095.27</v>
      </c>
      <c r="K112" s="74">
        <f t="shared" si="37"/>
        <v>103044285.22</v>
      </c>
      <c r="L112" s="74">
        <f t="shared" si="37"/>
        <v>106164561</v>
      </c>
      <c r="M112" s="74">
        <f t="shared" si="37"/>
        <v>92067909.18</v>
      </c>
      <c r="N112" s="74">
        <f t="shared" si="37"/>
        <v>91248926.85</v>
      </c>
    </row>
    <row r="113" spans="2:14" ht="15.75" customHeight="1" hidden="1">
      <c r="B113" s="115"/>
      <c r="C113" s="116"/>
      <c r="D113" s="1" t="s">
        <v>80</v>
      </c>
      <c r="E113" s="77"/>
      <c r="F113" s="78"/>
      <c r="G113" s="74">
        <f aca="true" t="shared" si="38" ref="G113:N113">G96+G99+G102</f>
        <v>4048246.43</v>
      </c>
      <c r="H113" s="74">
        <f t="shared" si="38"/>
        <v>4374489.720000001</v>
      </c>
      <c r="I113" s="74">
        <f t="shared" si="38"/>
        <v>4175498.83</v>
      </c>
      <c r="J113" s="74">
        <f t="shared" si="38"/>
        <v>4349019.63</v>
      </c>
      <c r="K113" s="74">
        <f t="shared" si="38"/>
        <v>4497533.140000001</v>
      </c>
      <c r="L113" s="74">
        <f t="shared" si="38"/>
        <v>5120566.17</v>
      </c>
      <c r="M113" s="74">
        <f t="shared" si="38"/>
        <v>4821080.8</v>
      </c>
      <c r="N113" s="74">
        <f t="shared" si="38"/>
        <v>4823644.92</v>
      </c>
    </row>
    <row r="114" spans="2:14" ht="31.5" customHeight="1" hidden="1">
      <c r="B114" s="115"/>
      <c r="C114" s="116"/>
      <c r="D114" s="1" t="s">
        <v>83</v>
      </c>
      <c r="E114" s="77"/>
      <c r="F114" s="78"/>
      <c r="G114" s="74">
        <f aca="true" t="shared" si="39" ref="G114:N114">G104</f>
        <v>1980000</v>
      </c>
      <c r="H114" s="74">
        <f t="shared" si="39"/>
        <v>1364090</v>
      </c>
      <c r="I114" s="74">
        <f t="shared" si="39"/>
        <v>1457590</v>
      </c>
      <c r="J114" s="74">
        <f t="shared" si="39"/>
        <v>1671620</v>
      </c>
      <c r="K114" s="74">
        <f t="shared" si="39"/>
        <v>1668380</v>
      </c>
      <c r="L114" s="74">
        <f t="shared" si="39"/>
        <v>1820700</v>
      </c>
      <c r="M114" s="74">
        <f t="shared" si="39"/>
        <v>1801320</v>
      </c>
      <c r="N114" s="74">
        <f t="shared" si="39"/>
        <v>1801320</v>
      </c>
    </row>
    <row r="115" spans="2:14" ht="15.75" customHeight="1" hidden="1">
      <c r="B115" s="115"/>
      <c r="C115" s="116"/>
      <c r="D115" s="77"/>
      <c r="E115" s="77"/>
      <c r="F115" s="78"/>
      <c r="G115" s="74"/>
      <c r="H115" s="75"/>
      <c r="I115" s="75"/>
      <c r="J115" s="75"/>
      <c r="K115" s="75"/>
      <c r="L115" s="75"/>
      <c r="M115" s="75"/>
      <c r="N115" s="75"/>
    </row>
    <row r="116" spans="2:14" ht="15.75" customHeight="1" hidden="1">
      <c r="B116" s="115"/>
      <c r="C116" s="116"/>
      <c r="D116" s="77"/>
      <c r="E116" s="77"/>
      <c r="F116" s="78"/>
      <c r="G116" s="74"/>
      <c r="H116" s="75"/>
      <c r="I116" s="75"/>
      <c r="J116" s="75"/>
      <c r="K116" s="75"/>
      <c r="L116" s="75"/>
      <c r="M116" s="75"/>
      <c r="N116" s="75"/>
    </row>
    <row r="117" spans="2:14" ht="15.75" customHeight="1" hidden="1">
      <c r="B117" s="115"/>
      <c r="C117" s="116"/>
      <c r="D117" s="1" t="s">
        <v>81</v>
      </c>
      <c r="E117" s="77"/>
      <c r="F117" s="78"/>
      <c r="G117" s="74">
        <f aca="true" t="shared" si="40" ref="G117:N117">G27+G30+G35+G37+G39+G43+G46</f>
        <v>59290594.74</v>
      </c>
      <c r="H117" s="74">
        <f t="shared" si="40"/>
        <v>59670021.52</v>
      </c>
      <c r="I117" s="74">
        <f t="shared" si="40"/>
        <v>50197025.86</v>
      </c>
      <c r="J117" s="74">
        <f t="shared" si="40"/>
        <v>54582312.94</v>
      </c>
      <c r="K117" s="74">
        <f t="shared" si="40"/>
        <v>55365229.76</v>
      </c>
      <c r="L117" s="74">
        <f t="shared" si="40"/>
        <v>54758274</v>
      </c>
      <c r="M117" s="74">
        <f t="shared" si="40"/>
        <v>47687408.18</v>
      </c>
      <c r="N117" s="74">
        <f t="shared" si="40"/>
        <v>46868425.85</v>
      </c>
    </row>
    <row r="118" spans="2:14" ht="15.75" customHeight="1" hidden="1">
      <c r="B118" s="115"/>
      <c r="C118" s="116"/>
      <c r="D118" s="1" t="s">
        <v>80</v>
      </c>
      <c r="E118" s="77"/>
      <c r="F118" s="78"/>
      <c r="G118" s="74">
        <f aca="true" t="shared" si="41" ref="G118:N118">G26+G29+G34+G42+G45</f>
        <v>4048246.4299999997</v>
      </c>
      <c r="H118" s="74">
        <f t="shared" si="41"/>
        <v>4374489.72</v>
      </c>
      <c r="I118" s="74">
        <f t="shared" si="41"/>
        <v>4175498.83</v>
      </c>
      <c r="J118" s="74">
        <f t="shared" si="41"/>
        <v>4349019.63</v>
      </c>
      <c r="K118" s="74">
        <f t="shared" si="41"/>
        <v>4497533.140000001</v>
      </c>
      <c r="L118" s="74">
        <f t="shared" si="41"/>
        <v>5120566.17</v>
      </c>
      <c r="M118" s="74">
        <f t="shared" si="41"/>
        <v>4821080.8</v>
      </c>
      <c r="N118" s="74">
        <f t="shared" si="41"/>
        <v>4823644.92</v>
      </c>
    </row>
    <row r="119" spans="2:14" ht="31.5" customHeight="1" hidden="1">
      <c r="B119" s="115"/>
      <c r="C119" s="116"/>
      <c r="D119" s="1" t="s">
        <v>83</v>
      </c>
      <c r="E119" s="77"/>
      <c r="F119" s="78"/>
      <c r="G119" s="74"/>
      <c r="H119" s="75"/>
      <c r="I119" s="75"/>
      <c r="J119" s="75"/>
      <c r="K119" s="75"/>
      <c r="L119" s="75"/>
      <c r="M119" s="75"/>
      <c r="N119" s="75"/>
    </row>
    <row r="120" spans="2:14" ht="15.75" customHeight="1" hidden="1">
      <c r="B120" s="115"/>
      <c r="C120" s="116"/>
      <c r="D120" s="77"/>
      <c r="E120" s="77"/>
      <c r="F120" s="78"/>
      <c r="G120" s="74"/>
      <c r="H120" s="75"/>
      <c r="I120" s="75"/>
      <c r="J120" s="75"/>
      <c r="K120" s="75"/>
      <c r="L120" s="75"/>
      <c r="M120" s="75"/>
      <c r="N120" s="75"/>
    </row>
    <row r="121" spans="2:14" ht="15.75" customHeight="1" hidden="1">
      <c r="B121" s="115"/>
      <c r="C121" s="116"/>
      <c r="D121" s="77"/>
      <c r="E121" s="77"/>
      <c r="F121" s="78"/>
      <c r="G121" s="74"/>
      <c r="H121" s="75"/>
      <c r="I121" s="75"/>
      <c r="J121" s="75"/>
      <c r="K121" s="75"/>
      <c r="L121" s="75"/>
      <c r="M121" s="75"/>
      <c r="N121" s="75"/>
    </row>
    <row r="122" spans="2:14" ht="15.75" customHeight="1" hidden="1">
      <c r="B122" s="115"/>
      <c r="C122" s="116"/>
      <c r="D122" s="77"/>
      <c r="E122" s="77"/>
      <c r="F122" s="78"/>
      <c r="G122" s="74"/>
      <c r="H122" s="75"/>
      <c r="I122" s="75"/>
      <c r="J122" s="75"/>
      <c r="K122" s="75"/>
      <c r="L122" s="75"/>
      <c r="M122" s="75"/>
      <c r="N122" s="75"/>
    </row>
    <row r="123" spans="2:14" ht="24.75" customHeight="1">
      <c r="B123" s="115"/>
      <c r="C123" s="116"/>
      <c r="D123" s="35" t="s">
        <v>80</v>
      </c>
      <c r="E123" s="35" t="s">
        <v>7</v>
      </c>
      <c r="F123" s="35" t="s">
        <v>30</v>
      </c>
      <c r="G123" s="74">
        <v>0</v>
      </c>
      <c r="H123" s="75">
        <v>0</v>
      </c>
      <c r="I123" s="75">
        <v>0</v>
      </c>
      <c r="J123" s="75">
        <v>0</v>
      </c>
      <c r="K123" s="76">
        <f>K61</f>
        <v>400000</v>
      </c>
      <c r="L123" s="76">
        <f>L61</f>
        <v>3329110</v>
      </c>
      <c r="M123" s="76">
        <f>M61</f>
        <v>0</v>
      </c>
      <c r="N123" s="76">
        <f>N61</f>
        <v>0</v>
      </c>
    </row>
    <row r="124" spans="2:14" ht="24" customHeight="1">
      <c r="B124" s="115"/>
      <c r="C124" s="116"/>
      <c r="D124" s="35" t="s">
        <v>81</v>
      </c>
      <c r="E124" s="35" t="s">
        <v>7</v>
      </c>
      <c r="F124" s="35" t="s">
        <v>30</v>
      </c>
      <c r="G124" s="74">
        <v>0</v>
      </c>
      <c r="H124" s="74">
        <v>0</v>
      </c>
      <c r="I124" s="74">
        <v>0</v>
      </c>
      <c r="J124" s="74">
        <v>0</v>
      </c>
      <c r="K124" s="47">
        <f>K62+K59</f>
        <v>1141230</v>
      </c>
      <c r="L124" s="47">
        <f>L62+L59</f>
        <v>2145202</v>
      </c>
      <c r="M124" s="47">
        <f>M62+M59</f>
        <v>1920000</v>
      </c>
      <c r="N124" s="47">
        <f>N62+N59</f>
        <v>1920000</v>
      </c>
    </row>
    <row r="125" spans="7:12" ht="15">
      <c r="G125" s="54"/>
      <c r="H125" s="54"/>
      <c r="I125" s="54"/>
      <c r="J125" s="54"/>
      <c r="K125" s="54"/>
      <c r="L125" s="54"/>
    </row>
    <row r="126" spans="7:14" ht="15">
      <c r="G126" s="59"/>
      <c r="H126" s="59"/>
      <c r="I126" s="59"/>
      <c r="J126" s="59"/>
      <c r="K126" s="59"/>
      <c r="L126" s="59"/>
      <c r="M126" s="59"/>
      <c r="N126" s="59"/>
    </row>
    <row r="127" spans="4:14" ht="15">
      <c r="D127" s="73"/>
      <c r="G127" s="54"/>
      <c r="H127" s="54"/>
      <c r="I127" s="54"/>
      <c r="J127" s="54"/>
      <c r="K127" s="54"/>
      <c r="L127" s="54"/>
      <c r="M127" s="54"/>
      <c r="N127" s="54"/>
    </row>
    <row r="128" spans="4:14" ht="15">
      <c r="D128" s="1"/>
      <c r="G128" s="54"/>
      <c r="H128" s="54"/>
      <c r="I128" s="54"/>
      <c r="J128" s="54"/>
      <c r="K128" s="54"/>
      <c r="L128" s="54"/>
      <c r="M128" s="54"/>
      <c r="N128" s="54"/>
    </row>
    <row r="129" spans="4:14" ht="15">
      <c r="D129" s="1"/>
      <c r="G129" s="60"/>
      <c r="H129" s="60"/>
      <c r="I129" s="60"/>
      <c r="J129" s="60"/>
      <c r="K129" s="60"/>
      <c r="L129" s="60"/>
      <c r="M129" s="60"/>
      <c r="N129" s="60"/>
    </row>
  </sheetData>
  <sheetProtection/>
  <mergeCells count="65">
    <mergeCell ref="B77:B78"/>
    <mergeCell ref="C77:C78"/>
    <mergeCell ref="B110:B124"/>
    <mergeCell ref="C110:C124"/>
    <mergeCell ref="B101:B104"/>
    <mergeCell ref="C101:C104"/>
    <mergeCell ref="B105:B106"/>
    <mergeCell ref="C105:C106"/>
    <mergeCell ref="B107:B109"/>
    <mergeCell ref="C107:C109"/>
    <mergeCell ref="B91:B92"/>
    <mergeCell ref="C91:C92"/>
    <mergeCell ref="B95:B97"/>
    <mergeCell ref="C95:C97"/>
    <mergeCell ref="B98:B100"/>
    <mergeCell ref="C98:C100"/>
    <mergeCell ref="B80:L80"/>
    <mergeCell ref="B81:L81"/>
    <mergeCell ref="B84:B85"/>
    <mergeCell ref="C84:C85"/>
    <mergeCell ref="B87:L87"/>
    <mergeCell ref="B88:L88"/>
    <mergeCell ref="B64:L64"/>
    <mergeCell ref="B65:L65"/>
    <mergeCell ref="B71:B73"/>
    <mergeCell ref="C71:C73"/>
    <mergeCell ref="B74:B76"/>
    <mergeCell ref="C74:C76"/>
    <mergeCell ref="B48:L48"/>
    <mergeCell ref="B49:L49"/>
    <mergeCell ref="B54:B56"/>
    <mergeCell ref="C54:C56"/>
    <mergeCell ref="C51:C53"/>
    <mergeCell ref="B51:B53"/>
    <mergeCell ref="B31:L31"/>
    <mergeCell ref="B33:B39"/>
    <mergeCell ref="C33:C35"/>
    <mergeCell ref="C36:C37"/>
    <mergeCell ref="C38:C39"/>
    <mergeCell ref="B41:B46"/>
    <mergeCell ref="C41:C43"/>
    <mergeCell ref="C44:C46"/>
    <mergeCell ref="B15:L15"/>
    <mergeCell ref="B18:J18"/>
    <mergeCell ref="B22:L22"/>
    <mergeCell ref="B23:L23"/>
    <mergeCell ref="B25:B30"/>
    <mergeCell ref="C25:C27"/>
    <mergeCell ref="C28:C30"/>
    <mergeCell ref="C5:C6"/>
    <mergeCell ref="D5:D6"/>
    <mergeCell ref="E5:E6"/>
    <mergeCell ref="B8:L8"/>
    <mergeCell ref="B12:J12"/>
    <mergeCell ref="F5:N5"/>
    <mergeCell ref="B60:B62"/>
    <mergeCell ref="C60:C62"/>
    <mergeCell ref="B57:B59"/>
    <mergeCell ref="C57:C59"/>
    <mergeCell ref="F1:L1"/>
    <mergeCell ref="F2:L2"/>
    <mergeCell ref="A3:L3"/>
    <mergeCell ref="H4:J4"/>
    <mergeCell ref="A5:A6"/>
    <mergeCell ref="B5:B6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49" r:id="rId1"/>
  <rowBreaks count="1" manualBreakCount="1">
    <brk id="10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Мягкова НН</cp:lastModifiedBy>
  <cp:lastPrinted>2024-02-15T07:07:39Z</cp:lastPrinted>
  <dcterms:created xsi:type="dcterms:W3CDTF">2013-07-25T04:40:16Z</dcterms:created>
  <dcterms:modified xsi:type="dcterms:W3CDTF">2024-02-28T07:20:06Z</dcterms:modified>
  <cp:category/>
  <cp:version/>
  <cp:contentType/>
  <cp:contentStatus/>
</cp:coreProperties>
</file>